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640" tabRatio="862" activeTab="0"/>
  </bookViews>
  <sheets>
    <sheet name="сентябрь-октябрь" sheetId="1" r:id="rId1"/>
    <sheet name="Андрусенко" sheetId="2" r:id="rId2"/>
    <sheet name="Кошелева" sheetId="3" r:id="rId3"/>
    <sheet name="ИТОГ" sheetId="4" r:id="rId4"/>
    <sheet name="Лист1" sheetId="5" r:id="rId5"/>
  </sheets>
  <definedNames>
    <definedName name="_xlnm.Print_Titles" localSheetId="0">'сентябрь-октябрь'!$3:$4</definedName>
  </definedNames>
  <calcPr fullCalcOnLoad="1"/>
</workbook>
</file>

<file path=xl/sharedStrings.xml><?xml version="1.0" encoding="utf-8"?>
<sst xmlns="http://schemas.openxmlformats.org/spreadsheetml/2006/main" count="510" uniqueCount="74">
  <si>
    <t>Сводная ведомость успеваемости и посещаемости</t>
  </si>
  <si>
    <t>учатся на</t>
  </si>
  <si>
    <t>кач. обуч, %</t>
  </si>
  <si>
    <t>общ. усп, %</t>
  </si>
  <si>
    <t>выдано чел/час</t>
  </si>
  <si>
    <t>посещаемость</t>
  </si>
  <si>
    <t>посещаемость, %</t>
  </si>
  <si>
    <t>проп на 1 чел.</t>
  </si>
  <si>
    <t>прибыло</t>
  </si>
  <si>
    <t>убыло</t>
  </si>
  <si>
    <t>нарушения дисц.</t>
  </si>
  <si>
    <t>всего проп. ч.</t>
  </si>
  <si>
    <t>н/ув.</t>
  </si>
  <si>
    <t>ув.</t>
  </si>
  <si>
    <t>Итого</t>
  </si>
  <si>
    <t>%</t>
  </si>
  <si>
    <t>"5" и "4"</t>
  </si>
  <si>
    <t>"5"</t>
  </si>
  <si>
    <t>"4"</t>
  </si>
  <si>
    <t>"4" и "3"</t>
  </si>
  <si>
    <t>Курс/ группа</t>
  </si>
  <si>
    <t>ТО и РА</t>
  </si>
  <si>
    <t>ЗИО</t>
  </si>
  <si>
    <t>МСХ</t>
  </si>
  <si>
    <t>ПИ</t>
  </si>
  <si>
    <t xml:space="preserve">Специальность </t>
  </si>
  <si>
    <t>Э и АСХ</t>
  </si>
  <si>
    <t>Э и БУ</t>
  </si>
  <si>
    <t>П и ОСО</t>
  </si>
  <si>
    <t>М и ЭО и СГ</t>
  </si>
  <si>
    <t>Курс/
группа</t>
  </si>
  <si>
    <t>неат-тесто-вано</t>
  </si>
  <si>
    <t>ат-тесто-вано</t>
  </si>
  <si>
    <t>кол-во
 уч-ся</t>
  </si>
  <si>
    <t>,</t>
  </si>
  <si>
    <t>МЭОСГС</t>
  </si>
  <si>
    <t>специальности 35.02.08</t>
  </si>
  <si>
    <t>специальность 08.02.08</t>
  </si>
  <si>
    <t>специальность 40.02.01</t>
  </si>
  <si>
    <t>специальность  38.02.01</t>
  </si>
  <si>
    <t>специальности  21.02.05</t>
  </si>
  <si>
    <t>Агрономия</t>
  </si>
  <si>
    <t>специальность 35.02.05</t>
  </si>
  <si>
    <t>Агрон</t>
  </si>
  <si>
    <t>часы</t>
  </si>
  <si>
    <t>ПиОСО</t>
  </si>
  <si>
    <t>ЭиБУ</t>
  </si>
  <si>
    <t>619к</t>
  </si>
  <si>
    <t>439к</t>
  </si>
  <si>
    <t>специальность 23.02.07</t>
  </si>
  <si>
    <t>специальность 23.02.03</t>
  </si>
  <si>
    <t>ТОРДСАА</t>
  </si>
  <si>
    <t xml:space="preserve">   </t>
  </si>
  <si>
    <t>629к</t>
  </si>
  <si>
    <t>637к</t>
  </si>
  <si>
    <t>449к</t>
  </si>
  <si>
    <t>специальность 35.02.07. 35.02.16</t>
  </si>
  <si>
    <t>специальность 09.02.05, 09.02.07</t>
  </si>
  <si>
    <t xml:space="preserve">за сентябрь-октябрь  2022-2023 уч.года </t>
  </si>
  <si>
    <t>1211к</t>
  </si>
  <si>
    <t>1219к</t>
  </si>
  <si>
    <t>1019к</t>
  </si>
  <si>
    <t>613к</t>
  </si>
  <si>
    <t>1225к</t>
  </si>
  <si>
    <t>1227к</t>
  </si>
  <si>
    <t>1021к</t>
  </si>
  <si>
    <t>624к</t>
  </si>
  <si>
    <t>139к</t>
  </si>
  <si>
    <t>1035</t>
  </si>
  <si>
    <t>933к</t>
  </si>
  <si>
    <t>639к</t>
  </si>
  <si>
    <t>739к</t>
  </si>
  <si>
    <t>839к</t>
  </si>
  <si>
    <t>545к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</si>
</sst>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#,##0.00_р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</numFmts>
  <fonts count="53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2"/>
    </font>
    <font>
      <b/>
      <sz val="10"/>
      <name val="Arial Cyr"/>
      <family val="0"/>
    </font>
    <font>
      <b/>
      <sz val="12"/>
      <color indexed="1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0"/>
      <color indexed="60"/>
      <name val="Arial Cyr"/>
      <family val="2"/>
    </font>
    <font>
      <sz val="10"/>
      <color indexed="17"/>
      <name val="Arial Cyr"/>
      <family val="2"/>
    </font>
    <font>
      <sz val="10"/>
      <color indexed="12"/>
      <name val="Arial Cyr"/>
      <family val="2"/>
    </font>
    <font>
      <b/>
      <sz val="14"/>
      <color indexed="1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0"/>
      <color rgb="FFC00000"/>
      <name val="Arial Cyr"/>
      <family val="2"/>
    </font>
    <font>
      <sz val="10"/>
      <color rgb="FF00B050"/>
      <name val="Arial Cyr"/>
      <family val="2"/>
    </font>
    <font>
      <sz val="10"/>
      <color rgb="FF0000FF"/>
      <name val="Arial Cyr"/>
      <family val="2"/>
    </font>
    <font>
      <b/>
      <sz val="14"/>
      <color rgb="FF0000FF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0" fillId="33" borderId="0" xfId="0" applyFill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2" fontId="3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6" fillId="33" borderId="0" xfId="0" applyNumberFormat="1" applyFont="1" applyFill="1" applyBorder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180" fontId="3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6" xfId="0" applyFont="1" applyFill="1" applyBorder="1" applyAlignment="1">
      <alignment horizontal="center" vertical="top"/>
    </xf>
    <xf numFmtId="2" fontId="0" fillId="33" borderId="11" xfId="0" applyNumberFormat="1" applyFont="1" applyFill="1" applyBorder="1" applyAlignment="1">
      <alignment horizontal="center" vertical="center" wrapText="1"/>
    </xf>
    <xf numFmtId="2" fontId="0" fillId="33" borderId="12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top"/>
    </xf>
    <xf numFmtId="0" fontId="1" fillId="33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5"/>
  <sheetViews>
    <sheetView tabSelected="1" zoomScalePageLayoutView="0" workbookViewId="0" topLeftCell="A1">
      <pane ySplit="4" topLeftCell="A66" activePane="bottomLeft" state="frozen"/>
      <selection pane="topLeft" activeCell="A1" sqref="A1"/>
      <selection pane="bottomLeft" activeCell="A5" sqref="A5:IV89"/>
    </sheetView>
  </sheetViews>
  <sheetFormatPr defaultColWidth="9.00390625" defaultRowHeight="12.75"/>
  <cols>
    <col min="1" max="1" width="9.375" style="3" customWidth="1"/>
    <col min="2" max="2" width="7.125" style="3" customWidth="1"/>
    <col min="3" max="4" width="7.00390625" style="3" customWidth="1"/>
    <col min="5" max="5" width="5.75390625" style="3" customWidth="1"/>
    <col min="6" max="6" width="8.75390625" style="6" customWidth="1"/>
    <col min="7" max="7" width="5.75390625" style="3" customWidth="1"/>
    <col min="8" max="8" width="7.875" style="6" customWidth="1"/>
    <col min="9" max="9" width="5.125" style="3" customWidth="1"/>
    <col min="10" max="10" width="9.25390625" style="6" customWidth="1"/>
    <col min="11" max="11" width="5.75390625" style="3" customWidth="1"/>
    <col min="12" max="12" width="10.00390625" style="6" customWidth="1"/>
    <col min="13" max="13" width="5.375" style="3" customWidth="1"/>
    <col min="14" max="14" width="7.875" style="6" customWidth="1"/>
    <col min="15" max="15" width="6.125" style="3" customWidth="1"/>
    <col min="16" max="16" width="7.875" style="6" customWidth="1"/>
    <col min="17" max="17" width="9.375" style="6" customWidth="1"/>
    <col min="18" max="18" width="12.125" style="6" bestFit="1" customWidth="1"/>
    <col min="19" max="19" width="12.125" style="40" customWidth="1"/>
    <col min="20" max="20" width="10.875" style="3" customWidth="1"/>
    <col min="21" max="21" width="8.875" style="3" customWidth="1"/>
    <col min="22" max="22" width="7.625" style="3" customWidth="1"/>
    <col min="23" max="23" width="8.375" style="3" customWidth="1"/>
    <col min="24" max="24" width="13.625" style="3" customWidth="1"/>
    <col min="25" max="25" width="9.75390625" style="6" bestFit="1" customWidth="1"/>
    <col min="26" max="26" width="5.625" style="3" customWidth="1"/>
    <col min="27" max="27" width="6.875" style="3" customWidth="1"/>
    <col min="28" max="28" width="10.625" style="3" customWidth="1"/>
    <col min="29" max="16384" width="9.125" style="3" customWidth="1"/>
  </cols>
  <sheetData>
    <row r="1" spans="1:28" ht="15.7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8" ht="15.75">
      <c r="A2" s="59" t="s">
        <v>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1:32" s="22" customFormat="1" ht="25.5" customHeight="1">
      <c r="A3" s="51" t="s">
        <v>20</v>
      </c>
      <c r="B3" s="51" t="s">
        <v>33</v>
      </c>
      <c r="C3" s="51" t="s">
        <v>32</v>
      </c>
      <c r="D3" s="51" t="s">
        <v>31</v>
      </c>
      <c r="E3" s="53" t="s">
        <v>1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5"/>
      <c r="Q3" s="56" t="s">
        <v>2</v>
      </c>
      <c r="R3" s="56" t="s">
        <v>3</v>
      </c>
      <c r="S3" s="60" t="s">
        <v>44</v>
      </c>
      <c r="T3" s="51" t="s">
        <v>4</v>
      </c>
      <c r="U3" s="53" t="s">
        <v>5</v>
      </c>
      <c r="V3" s="54"/>
      <c r="W3" s="55"/>
      <c r="X3" s="51" t="s">
        <v>6</v>
      </c>
      <c r="Y3" s="56" t="s">
        <v>7</v>
      </c>
      <c r="Z3" s="51" t="s">
        <v>8</v>
      </c>
      <c r="AA3" s="51" t="s">
        <v>9</v>
      </c>
      <c r="AB3" s="51" t="s">
        <v>10</v>
      </c>
      <c r="AD3" s="23"/>
      <c r="AE3" s="23"/>
      <c r="AF3" s="23"/>
    </row>
    <row r="4" spans="1:32" s="22" customFormat="1" ht="25.5">
      <c r="A4" s="52"/>
      <c r="B4" s="52"/>
      <c r="C4" s="52"/>
      <c r="D4" s="52"/>
      <c r="E4" s="4" t="s">
        <v>17</v>
      </c>
      <c r="F4" s="24" t="s">
        <v>15</v>
      </c>
      <c r="G4" s="4" t="s">
        <v>16</v>
      </c>
      <c r="H4" s="24" t="s">
        <v>15</v>
      </c>
      <c r="I4" s="4" t="s">
        <v>18</v>
      </c>
      <c r="J4" s="24" t="s">
        <v>15</v>
      </c>
      <c r="K4" s="4" t="s">
        <v>19</v>
      </c>
      <c r="L4" s="24" t="s">
        <v>15</v>
      </c>
      <c r="M4" s="4">
        <v>3</v>
      </c>
      <c r="N4" s="24" t="s">
        <v>15</v>
      </c>
      <c r="O4" s="4">
        <v>2</v>
      </c>
      <c r="P4" s="24" t="s">
        <v>15</v>
      </c>
      <c r="Q4" s="57"/>
      <c r="R4" s="57"/>
      <c r="S4" s="61"/>
      <c r="T4" s="52"/>
      <c r="U4" s="4" t="s">
        <v>11</v>
      </c>
      <c r="V4" s="4" t="s">
        <v>12</v>
      </c>
      <c r="W4" s="4" t="s">
        <v>13</v>
      </c>
      <c r="X4" s="52"/>
      <c r="Y4" s="57"/>
      <c r="Z4" s="52"/>
      <c r="AA4" s="52"/>
      <c r="AB4" s="52"/>
      <c r="AD4" s="25"/>
      <c r="AE4" s="25"/>
      <c r="AF4" s="25"/>
    </row>
    <row r="5" spans="1:32" s="28" customFormat="1" ht="15">
      <c r="A5" s="47">
        <v>1115</v>
      </c>
      <c r="B5" s="47">
        <v>25</v>
      </c>
      <c r="C5" s="47">
        <v>25</v>
      </c>
      <c r="D5" s="50">
        <v>0</v>
      </c>
      <c r="E5" s="50"/>
      <c r="F5" s="41">
        <f aca="true" t="shared" si="0" ref="F5:F18">E5/C5*100</f>
        <v>0</v>
      </c>
      <c r="G5" s="50">
        <v>2</v>
      </c>
      <c r="H5" s="41">
        <f>G5/C5*100</f>
        <v>8</v>
      </c>
      <c r="I5" s="50"/>
      <c r="J5" s="41">
        <f aca="true" t="shared" si="1" ref="J5:J18">I5/C5*100</f>
        <v>0</v>
      </c>
      <c r="K5" s="50">
        <v>20</v>
      </c>
      <c r="L5" s="41">
        <f aca="true" t="shared" si="2" ref="L5:L12">K5/C5*100</f>
        <v>80</v>
      </c>
      <c r="M5" s="50"/>
      <c r="N5" s="41">
        <f aca="true" t="shared" si="3" ref="N5:N22">M5/C5*100</f>
        <v>0</v>
      </c>
      <c r="O5" s="50">
        <v>3</v>
      </c>
      <c r="P5" s="41">
        <f aca="true" t="shared" si="4" ref="P5:P21">O5/C5*100</f>
        <v>12</v>
      </c>
      <c r="Q5" s="41">
        <f aca="true" t="shared" si="5" ref="Q5:Q18">SUM(E5,G5,I5)/C5*100</f>
        <v>8</v>
      </c>
      <c r="R5" s="41">
        <f aca="true" t="shared" si="6" ref="R5:R22">SUM(E5,G5,I5,K5,M5)/C5*100</f>
        <v>88</v>
      </c>
      <c r="S5" s="49">
        <v>308</v>
      </c>
      <c r="T5" s="50">
        <f>B5*S5</f>
        <v>7700</v>
      </c>
      <c r="U5" s="50">
        <v>661</v>
      </c>
      <c r="V5" s="50">
        <v>57</v>
      </c>
      <c r="W5" s="50">
        <f>U5-V5</f>
        <v>604</v>
      </c>
      <c r="X5" s="44">
        <f aca="true" t="shared" si="7" ref="X5:X22">(T5-V5)/T5*100</f>
        <v>99.25974025974025</v>
      </c>
      <c r="Y5" s="41">
        <f aca="true" t="shared" si="8" ref="Y5:Y21">V5/B5</f>
        <v>2.28</v>
      </c>
      <c r="Z5" s="49">
        <v>1</v>
      </c>
      <c r="AA5" s="49">
        <v>1</v>
      </c>
      <c r="AB5" s="50"/>
      <c r="AD5" s="19"/>
      <c r="AE5" s="19"/>
      <c r="AF5" s="19"/>
    </row>
    <row r="6" spans="1:32" s="28" customFormat="1" ht="15">
      <c r="A6" s="47">
        <v>1117</v>
      </c>
      <c r="B6" s="47">
        <v>25</v>
      </c>
      <c r="C6" s="47">
        <v>25</v>
      </c>
      <c r="D6" s="50">
        <v>0</v>
      </c>
      <c r="E6" s="50"/>
      <c r="F6" s="41">
        <f t="shared" si="0"/>
        <v>0</v>
      </c>
      <c r="G6" s="50"/>
      <c r="H6" s="41">
        <f aca="true" t="shared" si="9" ref="H6:H18">G6/C6*100</f>
        <v>0</v>
      </c>
      <c r="I6" s="50"/>
      <c r="J6" s="41">
        <f t="shared" si="1"/>
        <v>0</v>
      </c>
      <c r="K6" s="50">
        <v>25</v>
      </c>
      <c r="L6" s="41">
        <f t="shared" si="2"/>
        <v>100</v>
      </c>
      <c r="M6" s="50"/>
      <c r="N6" s="41">
        <f t="shared" si="3"/>
        <v>0</v>
      </c>
      <c r="O6" s="50"/>
      <c r="P6" s="41">
        <f t="shared" si="4"/>
        <v>0</v>
      </c>
      <c r="Q6" s="41">
        <f t="shared" si="5"/>
        <v>0</v>
      </c>
      <c r="R6" s="41">
        <f t="shared" si="6"/>
        <v>100</v>
      </c>
      <c r="S6" s="49">
        <v>308</v>
      </c>
      <c r="T6" s="50">
        <f>B6*S6</f>
        <v>7700</v>
      </c>
      <c r="U6" s="50">
        <v>688</v>
      </c>
      <c r="V6" s="50">
        <v>0</v>
      </c>
      <c r="W6" s="50">
        <f aca="true" t="shared" si="10" ref="W6:W70">U6-V6</f>
        <v>688</v>
      </c>
      <c r="X6" s="44">
        <f t="shared" si="7"/>
        <v>100</v>
      </c>
      <c r="Y6" s="41">
        <f t="shared" si="8"/>
        <v>0</v>
      </c>
      <c r="Z6" s="49"/>
      <c r="AA6" s="49"/>
      <c r="AB6" s="50"/>
      <c r="AD6" s="19"/>
      <c r="AE6" s="19"/>
      <c r="AF6" s="19"/>
    </row>
    <row r="7" spans="1:32" s="28" customFormat="1" ht="18" customHeight="1">
      <c r="A7" s="47" t="s">
        <v>59</v>
      </c>
      <c r="B7" s="47">
        <v>25</v>
      </c>
      <c r="C7" s="47">
        <v>25</v>
      </c>
      <c r="D7" s="50">
        <v>0</v>
      </c>
      <c r="E7" s="50"/>
      <c r="F7" s="41">
        <f t="shared" si="0"/>
        <v>0</v>
      </c>
      <c r="G7" s="50"/>
      <c r="H7" s="41">
        <f t="shared" si="9"/>
        <v>0</v>
      </c>
      <c r="I7" s="50"/>
      <c r="J7" s="41">
        <f t="shared" si="1"/>
        <v>0</v>
      </c>
      <c r="K7" s="50">
        <v>25</v>
      </c>
      <c r="L7" s="41">
        <f t="shared" si="2"/>
        <v>100</v>
      </c>
      <c r="M7" s="50"/>
      <c r="N7" s="41">
        <f t="shared" si="3"/>
        <v>0</v>
      </c>
      <c r="O7" s="50"/>
      <c r="P7" s="41">
        <f t="shared" si="4"/>
        <v>0</v>
      </c>
      <c r="Q7" s="41">
        <f t="shared" si="5"/>
        <v>0</v>
      </c>
      <c r="R7" s="41">
        <f t="shared" si="6"/>
        <v>100</v>
      </c>
      <c r="S7" s="49">
        <v>308</v>
      </c>
      <c r="T7" s="50">
        <f aca="true" t="shared" si="11" ref="T7:T22">B7*S7</f>
        <v>7700</v>
      </c>
      <c r="U7" s="50">
        <v>506</v>
      </c>
      <c r="V7" s="50">
        <v>0</v>
      </c>
      <c r="W7" s="50">
        <f t="shared" si="10"/>
        <v>506</v>
      </c>
      <c r="X7" s="44">
        <f t="shared" si="7"/>
        <v>100</v>
      </c>
      <c r="Y7" s="41">
        <f t="shared" si="8"/>
        <v>0</v>
      </c>
      <c r="Z7" s="49"/>
      <c r="AA7" s="49"/>
      <c r="AB7" s="50"/>
      <c r="AD7" s="19"/>
      <c r="AE7" s="19"/>
      <c r="AF7" s="19"/>
    </row>
    <row r="8" spans="1:32" s="28" customFormat="1" ht="15">
      <c r="A8" s="47">
        <v>1215</v>
      </c>
      <c r="B8" s="47">
        <v>25</v>
      </c>
      <c r="C8" s="47">
        <v>25</v>
      </c>
      <c r="D8" s="50">
        <v>0</v>
      </c>
      <c r="E8" s="50"/>
      <c r="F8" s="41">
        <f t="shared" si="0"/>
        <v>0</v>
      </c>
      <c r="G8" s="50">
        <v>13</v>
      </c>
      <c r="H8" s="41">
        <f t="shared" si="9"/>
        <v>52</v>
      </c>
      <c r="I8" s="50"/>
      <c r="J8" s="41">
        <f t="shared" si="1"/>
        <v>0</v>
      </c>
      <c r="K8" s="50">
        <v>12</v>
      </c>
      <c r="L8" s="41">
        <f t="shared" si="2"/>
        <v>48</v>
      </c>
      <c r="M8" s="50"/>
      <c r="N8" s="41">
        <f t="shared" si="3"/>
        <v>0</v>
      </c>
      <c r="O8" s="50"/>
      <c r="P8" s="41">
        <f t="shared" si="4"/>
        <v>0</v>
      </c>
      <c r="Q8" s="41">
        <f t="shared" si="5"/>
        <v>52</v>
      </c>
      <c r="R8" s="41">
        <f t="shared" si="6"/>
        <v>100</v>
      </c>
      <c r="S8" s="49">
        <v>308</v>
      </c>
      <c r="T8" s="50">
        <f t="shared" si="11"/>
        <v>7700</v>
      </c>
      <c r="U8" s="50">
        <v>836</v>
      </c>
      <c r="V8" s="50">
        <v>2</v>
      </c>
      <c r="W8" s="50">
        <f t="shared" si="10"/>
        <v>834</v>
      </c>
      <c r="X8" s="44">
        <f t="shared" si="7"/>
        <v>99.97402597402598</v>
      </c>
      <c r="Y8" s="41">
        <f t="shared" si="8"/>
        <v>0.08</v>
      </c>
      <c r="Z8" s="49"/>
      <c r="AA8" s="49"/>
      <c r="AB8" s="50"/>
      <c r="AD8" s="19"/>
      <c r="AE8" s="19"/>
      <c r="AF8" s="19"/>
    </row>
    <row r="9" spans="1:32" s="28" customFormat="1" ht="15">
      <c r="A9" s="47">
        <v>1217</v>
      </c>
      <c r="B9" s="47">
        <v>25</v>
      </c>
      <c r="C9" s="47">
        <v>25</v>
      </c>
      <c r="D9" s="50">
        <v>0</v>
      </c>
      <c r="E9" s="50"/>
      <c r="F9" s="41">
        <f t="shared" si="0"/>
        <v>0</v>
      </c>
      <c r="G9" s="50">
        <v>18</v>
      </c>
      <c r="H9" s="41">
        <f t="shared" si="9"/>
        <v>72</v>
      </c>
      <c r="I9" s="50"/>
      <c r="J9" s="41">
        <f t="shared" si="1"/>
        <v>0</v>
      </c>
      <c r="K9" s="50">
        <v>6</v>
      </c>
      <c r="L9" s="41">
        <f t="shared" si="2"/>
        <v>24</v>
      </c>
      <c r="M9" s="50"/>
      <c r="N9" s="41">
        <f t="shared" si="3"/>
        <v>0</v>
      </c>
      <c r="O9" s="50">
        <v>1</v>
      </c>
      <c r="P9" s="41">
        <f t="shared" si="4"/>
        <v>4</v>
      </c>
      <c r="Q9" s="41">
        <f t="shared" si="5"/>
        <v>72</v>
      </c>
      <c r="R9" s="41">
        <f t="shared" si="6"/>
        <v>96</v>
      </c>
      <c r="S9" s="49">
        <v>308</v>
      </c>
      <c r="T9" s="50">
        <f t="shared" si="11"/>
        <v>7700</v>
      </c>
      <c r="U9" s="50">
        <v>512</v>
      </c>
      <c r="V9" s="50">
        <v>46</v>
      </c>
      <c r="W9" s="50">
        <f t="shared" si="10"/>
        <v>466</v>
      </c>
      <c r="X9" s="44">
        <f t="shared" si="7"/>
        <v>99.40259740259741</v>
      </c>
      <c r="Y9" s="41">
        <f t="shared" si="8"/>
        <v>1.84</v>
      </c>
      <c r="Z9" s="49">
        <v>1</v>
      </c>
      <c r="AA9" s="49">
        <v>1</v>
      </c>
      <c r="AB9" s="50"/>
      <c r="AD9" s="19"/>
      <c r="AE9" s="19"/>
      <c r="AF9" s="19"/>
    </row>
    <row r="10" spans="1:32" s="28" customFormat="1" ht="15">
      <c r="A10" s="47" t="s">
        <v>60</v>
      </c>
      <c r="B10" s="47">
        <v>24</v>
      </c>
      <c r="C10" s="47">
        <v>24</v>
      </c>
      <c r="D10" s="50">
        <v>0</v>
      </c>
      <c r="E10" s="50"/>
      <c r="F10" s="41">
        <f t="shared" si="0"/>
        <v>0</v>
      </c>
      <c r="G10" s="50">
        <v>2</v>
      </c>
      <c r="H10" s="41">
        <f t="shared" si="9"/>
        <v>8.333333333333332</v>
      </c>
      <c r="I10" s="50"/>
      <c r="J10" s="41">
        <f t="shared" si="1"/>
        <v>0</v>
      </c>
      <c r="K10" s="50">
        <v>22</v>
      </c>
      <c r="L10" s="41">
        <f t="shared" si="2"/>
        <v>91.66666666666666</v>
      </c>
      <c r="M10" s="50"/>
      <c r="N10" s="41">
        <f t="shared" si="3"/>
        <v>0</v>
      </c>
      <c r="O10" s="50"/>
      <c r="P10" s="41">
        <f t="shared" si="4"/>
        <v>0</v>
      </c>
      <c r="Q10" s="41">
        <f t="shared" si="5"/>
        <v>8.333333333333332</v>
      </c>
      <c r="R10" s="41">
        <f t="shared" si="6"/>
        <v>100</v>
      </c>
      <c r="S10" s="49">
        <v>308</v>
      </c>
      <c r="T10" s="50">
        <f t="shared" si="11"/>
        <v>7392</v>
      </c>
      <c r="U10" s="50">
        <v>690</v>
      </c>
      <c r="V10" s="50">
        <v>0</v>
      </c>
      <c r="W10" s="50">
        <f t="shared" si="10"/>
        <v>690</v>
      </c>
      <c r="X10" s="41">
        <f t="shared" si="7"/>
        <v>100</v>
      </c>
      <c r="Y10" s="41">
        <f t="shared" si="8"/>
        <v>0</v>
      </c>
      <c r="Z10" s="49">
        <v>1</v>
      </c>
      <c r="AA10" s="49">
        <v>2</v>
      </c>
      <c r="AB10" s="50"/>
      <c r="AD10" s="19"/>
      <c r="AE10" s="19"/>
      <c r="AF10" s="19"/>
    </row>
    <row r="11" spans="1:32" s="28" customFormat="1" ht="15">
      <c r="A11" s="47">
        <v>1013</v>
      </c>
      <c r="B11" s="47">
        <v>25</v>
      </c>
      <c r="C11" s="47">
        <v>25</v>
      </c>
      <c r="D11" s="50">
        <v>0</v>
      </c>
      <c r="E11" s="50"/>
      <c r="F11" s="41">
        <f t="shared" si="0"/>
        <v>0</v>
      </c>
      <c r="G11" s="50">
        <v>2</v>
      </c>
      <c r="H11" s="41">
        <f t="shared" si="9"/>
        <v>8</v>
      </c>
      <c r="I11" s="50"/>
      <c r="J11" s="41">
        <f t="shared" si="1"/>
        <v>0</v>
      </c>
      <c r="K11" s="50">
        <v>23</v>
      </c>
      <c r="L11" s="41">
        <f t="shared" si="2"/>
        <v>92</v>
      </c>
      <c r="M11" s="50"/>
      <c r="N11" s="41">
        <f t="shared" si="3"/>
        <v>0</v>
      </c>
      <c r="O11" s="50"/>
      <c r="P11" s="41">
        <f t="shared" si="4"/>
        <v>0</v>
      </c>
      <c r="Q11" s="41">
        <f t="shared" si="5"/>
        <v>8</v>
      </c>
      <c r="R11" s="41">
        <f t="shared" si="6"/>
        <v>100</v>
      </c>
      <c r="S11" s="49">
        <v>308</v>
      </c>
      <c r="T11" s="50">
        <f t="shared" si="11"/>
        <v>7700</v>
      </c>
      <c r="U11" s="50">
        <v>512</v>
      </c>
      <c r="V11" s="50">
        <v>16</v>
      </c>
      <c r="W11" s="50">
        <f t="shared" si="10"/>
        <v>496</v>
      </c>
      <c r="X11" s="41">
        <f t="shared" si="7"/>
        <v>99.79220779220779</v>
      </c>
      <c r="Y11" s="41">
        <f t="shared" si="8"/>
        <v>0.64</v>
      </c>
      <c r="Z11" s="49">
        <v>1</v>
      </c>
      <c r="AA11" s="49">
        <v>1</v>
      </c>
      <c r="AB11" s="50"/>
      <c r="AD11" s="19"/>
      <c r="AE11" s="19"/>
      <c r="AF11" s="19"/>
    </row>
    <row r="12" spans="1:32" s="28" customFormat="1" ht="15">
      <c r="A12" s="47">
        <v>1015</v>
      </c>
      <c r="B12" s="47">
        <v>25</v>
      </c>
      <c r="C12" s="47">
        <v>25</v>
      </c>
      <c r="D12" s="50">
        <v>0</v>
      </c>
      <c r="E12" s="50"/>
      <c r="F12" s="41">
        <f t="shared" si="0"/>
        <v>0</v>
      </c>
      <c r="G12" s="50">
        <v>2</v>
      </c>
      <c r="H12" s="41">
        <f t="shared" si="9"/>
        <v>8</v>
      </c>
      <c r="I12" s="50"/>
      <c r="J12" s="41">
        <f t="shared" si="1"/>
        <v>0</v>
      </c>
      <c r="K12" s="50">
        <v>23</v>
      </c>
      <c r="L12" s="41">
        <f t="shared" si="2"/>
        <v>92</v>
      </c>
      <c r="M12" s="50"/>
      <c r="N12" s="41">
        <f t="shared" si="3"/>
        <v>0</v>
      </c>
      <c r="O12" s="50"/>
      <c r="P12" s="41">
        <f t="shared" si="4"/>
        <v>0</v>
      </c>
      <c r="Q12" s="41">
        <f t="shared" si="5"/>
        <v>8</v>
      </c>
      <c r="R12" s="41">
        <f t="shared" si="6"/>
        <v>100</v>
      </c>
      <c r="S12" s="49">
        <v>308</v>
      </c>
      <c r="T12" s="50">
        <f t="shared" si="11"/>
        <v>7700</v>
      </c>
      <c r="U12" s="50">
        <v>668</v>
      </c>
      <c r="V12" s="50">
        <v>0</v>
      </c>
      <c r="W12" s="50">
        <f t="shared" si="10"/>
        <v>668</v>
      </c>
      <c r="X12" s="41">
        <f t="shared" si="7"/>
        <v>100</v>
      </c>
      <c r="Y12" s="41">
        <f t="shared" si="8"/>
        <v>0</v>
      </c>
      <c r="Z12" s="49"/>
      <c r="AA12" s="49"/>
      <c r="AB12" s="50"/>
      <c r="AD12" s="19"/>
      <c r="AE12" s="19"/>
      <c r="AF12" s="19"/>
    </row>
    <row r="13" spans="1:32" s="28" customFormat="1" ht="15">
      <c r="A13" s="47" t="s">
        <v>61</v>
      </c>
      <c r="B13" s="47">
        <v>25</v>
      </c>
      <c r="C13" s="47">
        <v>24</v>
      </c>
      <c r="D13" s="50">
        <v>1</v>
      </c>
      <c r="E13" s="50"/>
      <c r="F13" s="41">
        <f t="shared" si="0"/>
        <v>0</v>
      </c>
      <c r="G13" s="50"/>
      <c r="H13" s="41">
        <f t="shared" si="9"/>
        <v>0</v>
      </c>
      <c r="I13" s="50"/>
      <c r="J13" s="41">
        <f t="shared" si="1"/>
        <v>0</v>
      </c>
      <c r="K13" s="50">
        <v>23</v>
      </c>
      <c r="L13" s="41">
        <f aca="true" t="shared" si="12" ref="L13:L18">K13/C13*100</f>
        <v>95.83333333333334</v>
      </c>
      <c r="M13" s="50"/>
      <c r="N13" s="41">
        <f t="shared" si="3"/>
        <v>0</v>
      </c>
      <c r="O13" s="50">
        <v>1</v>
      </c>
      <c r="P13" s="41">
        <f t="shared" si="4"/>
        <v>4.166666666666666</v>
      </c>
      <c r="Q13" s="41">
        <f t="shared" si="5"/>
        <v>0</v>
      </c>
      <c r="R13" s="41">
        <f t="shared" si="6"/>
        <v>95.83333333333334</v>
      </c>
      <c r="S13" s="49">
        <v>308</v>
      </c>
      <c r="T13" s="50">
        <f t="shared" si="11"/>
        <v>7700</v>
      </c>
      <c r="U13" s="50">
        <v>1202</v>
      </c>
      <c r="V13" s="50">
        <v>90</v>
      </c>
      <c r="W13" s="50">
        <f t="shared" si="10"/>
        <v>1112</v>
      </c>
      <c r="X13" s="41">
        <f t="shared" si="7"/>
        <v>98.83116883116884</v>
      </c>
      <c r="Y13" s="41">
        <f t="shared" si="8"/>
        <v>3.6</v>
      </c>
      <c r="Z13" s="49">
        <v>1</v>
      </c>
      <c r="AA13" s="49">
        <v>1</v>
      </c>
      <c r="AB13" s="50"/>
      <c r="AD13" s="19"/>
      <c r="AE13" s="19"/>
      <c r="AF13" s="19"/>
    </row>
    <row r="14" spans="1:32" s="28" customFormat="1" ht="15">
      <c r="A14" s="47">
        <v>211</v>
      </c>
      <c r="B14" s="47">
        <v>25</v>
      </c>
      <c r="C14" s="47">
        <v>25</v>
      </c>
      <c r="D14" s="50">
        <v>0</v>
      </c>
      <c r="E14" s="50"/>
      <c r="F14" s="41">
        <f t="shared" si="0"/>
        <v>0</v>
      </c>
      <c r="G14" s="50"/>
      <c r="H14" s="41">
        <f t="shared" si="9"/>
        <v>0</v>
      </c>
      <c r="I14" s="50"/>
      <c r="J14" s="41">
        <f t="shared" si="1"/>
        <v>0</v>
      </c>
      <c r="K14" s="50">
        <v>22</v>
      </c>
      <c r="L14" s="41">
        <f t="shared" si="12"/>
        <v>88</v>
      </c>
      <c r="M14" s="50">
        <v>1</v>
      </c>
      <c r="N14" s="41">
        <f t="shared" si="3"/>
        <v>4</v>
      </c>
      <c r="O14" s="50">
        <v>2</v>
      </c>
      <c r="P14" s="41">
        <f t="shared" si="4"/>
        <v>8</v>
      </c>
      <c r="Q14" s="41">
        <f t="shared" si="5"/>
        <v>0</v>
      </c>
      <c r="R14" s="41">
        <f t="shared" si="6"/>
        <v>92</v>
      </c>
      <c r="S14" s="49">
        <v>308</v>
      </c>
      <c r="T14" s="50">
        <f t="shared" si="11"/>
        <v>7700</v>
      </c>
      <c r="U14" s="50">
        <v>930</v>
      </c>
      <c r="V14" s="50">
        <v>4</v>
      </c>
      <c r="W14" s="50">
        <f t="shared" si="10"/>
        <v>926</v>
      </c>
      <c r="X14" s="41">
        <f t="shared" si="7"/>
        <v>99.94805194805195</v>
      </c>
      <c r="Y14" s="41">
        <f t="shared" si="8"/>
        <v>0.16</v>
      </c>
      <c r="Z14" s="49"/>
      <c r="AA14" s="49"/>
      <c r="AB14" s="50"/>
      <c r="AD14" s="42"/>
      <c r="AE14" s="42"/>
      <c r="AF14" s="42"/>
    </row>
    <row r="15" spans="1:32" s="28" customFormat="1" ht="15">
      <c r="A15" s="47">
        <v>219</v>
      </c>
      <c r="B15" s="47">
        <v>25</v>
      </c>
      <c r="C15" s="47">
        <v>25</v>
      </c>
      <c r="D15" s="50">
        <v>0</v>
      </c>
      <c r="E15" s="50"/>
      <c r="F15" s="41">
        <f t="shared" si="0"/>
        <v>0</v>
      </c>
      <c r="G15" s="50">
        <v>3</v>
      </c>
      <c r="H15" s="41">
        <f t="shared" si="9"/>
        <v>12</v>
      </c>
      <c r="I15" s="50"/>
      <c r="J15" s="41">
        <f t="shared" si="1"/>
        <v>0</v>
      </c>
      <c r="K15" s="50">
        <v>20</v>
      </c>
      <c r="L15" s="41">
        <f t="shared" si="12"/>
        <v>80</v>
      </c>
      <c r="M15" s="50"/>
      <c r="N15" s="41">
        <f t="shared" si="3"/>
        <v>0</v>
      </c>
      <c r="O15" s="50">
        <v>2</v>
      </c>
      <c r="P15" s="41">
        <f t="shared" si="4"/>
        <v>8</v>
      </c>
      <c r="Q15" s="41">
        <f t="shared" si="5"/>
        <v>12</v>
      </c>
      <c r="R15" s="41">
        <f t="shared" si="6"/>
        <v>92</v>
      </c>
      <c r="S15" s="49">
        <v>308</v>
      </c>
      <c r="T15" s="50">
        <f t="shared" si="11"/>
        <v>7700</v>
      </c>
      <c r="U15" s="50">
        <v>362</v>
      </c>
      <c r="V15" s="50">
        <v>0</v>
      </c>
      <c r="W15" s="50">
        <f t="shared" si="10"/>
        <v>362</v>
      </c>
      <c r="X15" s="41">
        <f t="shared" si="7"/>
        <v>100</v>
      </c>
      <c r="Y15" s="41">
        <f t="shared" si="8"/>
        <v>0</v>
      </c>
      <c r="Z15" s="49"/>
      <c r="AA15" s="49"/>
      <c r="AB15" s="50"/>
      <c r="AD15" s="42"/>
      <c r="AE15" s="42"/>
      <c r="AF15" s="42"/>
    </row>
    <row r="16" spans="1:32" s="28" customFormat="1" ht="15">
      <c r="A16" s="47">
        <v>317</v>
      </c>
      <c r="B16" s="47">
        <v>25</v>
      </c>
      <c r="C16" s="47">
        <v>25</v>
      </c>
      <c r="D16" s="50">
        <v>0</v>
      </c>
      <c r="E16" s="50"/>
      <c r="F16" s="41">
        <f t="shared" si="0"/>
        <v>0</v>
      </c>
      <c r="G16" s="50">
        <v>3</v>
      </c>
      <c r="H16" s="41">
        <f t="shared" si="9"/>
        <v>12</v>
      </c>
      <c r="I16" s="50"/>
      <c r="J16" s="41">
        <f t="shared" si="1"/>
        <v>0</v>
      </c>
      <c r="K16" s="50">
        <v>22</v>
      </c>
      <c r="L16" s="41">
        <f t="shared" si="12"/>
        <v>88</v>
      </c>
      <c r="M16" s="50"/>
      <c r="N16" s="41">
        <f t="shared" si="3"/>
        <v>0</v>
      </c>
      <c r="O16" s="50"/>
      <c r="P16" s="41">
        <f t="shared" si="4"/>
        <v>0</v>
      </c>
      <c r="Q16" s="41">
        <f t="shared" si="5"/>
        <v>12</v>
      </c>
      <c r="R16" s="41">
        <f t="shared" si="6"/>
        <v>100</v>
      </c>
      <c r="S16" s="49">
        <v>308</v>
      </c>
      <c r="T16" s="50">
        <f t="shared" si="11"/>
        <v>7700</v>
      </c>
      <c r="U16" s="50">
        <v>570</v>
      </c>
      <c r="V16" s="50">
        <v>0</v>
      </c>
      <c r="W16" s="50">
        <f t="shared" si="10"/>
        <v>570</v>
      </c>
      <c r="X16" s="41">
        <f t="shared" si="7"/>
        <v>100</v>
      </c>
      <c r="Y16" s="41">
        <f t="shared" si="8"/>
        <v>0</v>
      </c>
      <c r="Z16" s="49"/>
      <c r="AA16" s="49"/>
      <c r="AB16" s="50"/>
      <c r="AD16" s="42"/>
      <c r="AE16" s="42"/>
      <c r="AF16" s="42"/>
    </row>
    <row r="17" spans="1:32" s="28" customFormat="1" ht="15">
      <c r="A17" s="47">
        <v>919</v>
      </c>
      <c r="B17" s="47">
        <v>25</v>
      </c>
      <c r="C17" s="47">
        <v>24</v>
      </c>
      <c r="D17" s="50">
        <v>1</v>
      </c>
      <c r="E17" s="50"/>
      <c r="F17" s="41">
        <f t="shared" si="0"/>
        <v>0</v>
      </c>
      <c r="G17" s="50"/>
      <c r="H17" s="41">
        <f t="shared" si="9"/>
        <v>0</v>
      </c>
      <c r="I17" s="50"/>
      <c r="J17" s="41">
        <f t="shared" si="1"/>
        <v>0</v>
      </c>
      <c r="K17" s="50">
        <v>24</v>
      </c>
      <c r="L17" s="41">
        <f t="shared" si="12"/>
        <v>100</v>
      </c>
      <c r="M17" s="50"/>
      <c r="N17" s="41">
        <f t="shared" si="3"/>
        <v>0</v>
      </c>
      <c r="O17" s="50"/>
      <c r="P17" s="41">
        <f t="shared" si="4"/>
        <v>0</v>
      </c>
      <c r="Q17" s="41">
        <f t="shared" si="5"/>
        <v>0</v>
      </c>
      <c r="R17" s="41">
        <f t="shared" si="6"/>
        <v>100</v>
      </c>
      <c r="S17" s="49">
        <v>308</v>
      </c>
      <c r="T17" s="50">
        <f t="shared" si="11"/>
        <v>7700</v>
      </c>
      <c r="U17" s="50">
        <v>1103</v>
      </c>
      <c r="V17" s="50">
        <v>171</v>
      </c>
      <c r="W17" s="50">
        <f t="shared" si="10"/>
        <v>932</v>
      </c>
      <c r="X17" s="41">
        <f t="shared" si="7"/>
        <v>97.77922077922078</v>
      </c>
      <c r="Y17" s="41">
        <f t="shared" si="8"/>
        <v>6.84</v>
      </c>
      <c r="Z17" s="49"/>
      <c r="AA17" s="49"/>
      <c r="AB17" s="50"/>
      <c r="AD17" s="19"/>
      <c r="AE17" s="19"/>
      <c r="AF17" s="19"/>
    </row>
    <row r="18" spans="1:32" s="28" customFormat="1" ht="15">
      <c r="A18" s="47" t="s">
        <v>62</v>
      </c>
      <c r="B18" s="47">
        <v>24</v>
      </c>
      <c r="C18" s="47">
        <v>23</v>
      </c>
      <c r="D18" s="50">
        <v>1</v>
      </c>
      <c r="E18" s="50"/>
      <c r="F18" s="41">
        <f t="shared" si="0"/>
        <v>0</v>
      </c>
      <c r="G18" s="50">
        <v>3</v>
      </c>
      <c r="H18" s="41">
        <f t="shared" si="9"/>
        <v>13.043478260869565</v>
      </c>
      <c r="I18" s="50">
        <v>1</v>
      </c>
      <c r="J18" s="41">
        <f t="shared" si="1"/>
        <v>4.3478260869565215</v>
      </c>
      <c r="K18" s="50">
        <v>17</v>
      </c>
      <c r="L18" s="41">
        <f t="shared" si="12"/>
        <v>73.91304347826086</v>
      </c>
      <c r="M18" s="50"/>
      <c r="N18" s="41">
        <f t="shared" si="3"/>
        <v>0</v>
      </c>
      <c r="O18" s="50">
        <v>2</v>
      </c>
      <c r="P18" s="41">
        <f t="shared" si="4"/>
        <v>8.695652173913043</v>
      </c>
      <c r="Q18" s="41">
        <f t="shared" si="5"/>
        <v>17.391304347826086</v>
      </c>
      <c r="R18" s="41">
        <f t="shared" si="6"/>
        <v>91.30434782608695</v>
      </c>
      <c r="S18" s="49">
        <v>308</v>
      </c>
      <c r="T18" s="50">
        <f t="shared" si="11"/>
        <v>7392</v>
      </c>
      <c r="U18" s="50">
        <v>692</v>
      </c>
      <c r="V18" s="50">
        <v>0</v>
      </c>
      <c r="W18" s="50">
        <f t="shared" si="10"/>
        <v>692</v>
      </c>
      <c r="X18" s="41">
        <f t="shared" si="7"/>
        <v>100</v>
      </c>
      <c r="Y18" s="41">
        <f t="shared" si="8"/>
        <v>0</v>
      </c>
      <c r="Z18" s="49">
        <v>1</v>
      </c>
      <c r="AA18" s="49">
        <v>3</v>
      </c>
      <c r="AB18" s="50"/>
      <c r="AD18" s="19"/>
      <c r="AE18" s="19"/>
      <c r="AF18" s="19"/>
    </row>
    <row r="19" spans="1:28" s="28" customFormat="1" ht="15">
      <c r="A19" s="47" t="s">
        <v>47</v>
      </c>
      <c r="B19" s="47">
        <v>25</v>
      </c>
      <c r="C19" s="47">
        <v>25</v>
      </c>
      <c r="D19" s="50">
        <v>0</v>
      </c>
      <c r="E19" s="50">
        <v>1</v>
      </c>
      <c r="F19" s="41">
        <f>E19/C19*100</f>
        <v>4</v>
      </c>
      <c r="G19" s="50">
        <v>2</v>
      </c>
      <c r="H19" s="41">
        <f>G19/C19*100</f>
        <v>8</v>
      </c>
      <c r="I19" s="50">
        <v>1</v>
      </c>
      <c r="J19" s="41">
        <f>I19/C19*100</f>
        <v>4</v>
      </c>
      <c r="K19" s="50">
        <v>21</v>
      </c>
      <c r="L19" s="41">
        <f>K19/C19*100</f>
        <v>84</v>
      </c>
      <c r="M19" s="50"/>
      <c r="N19" s="41">
        <f t="shared" si="3"/>
        <v>0</v>
      </c>
      <c r="O19" s="50"/>
      <c r="P19" s="41">
        <f t="shared" si="4"/>
        <v>0</v>
      </c>
      <c r="Q19" s="41">
        <f>SUM(E19,G19,I19)/C19*100</f>
        <v>16</v>
      </c>
      <c r="R19" s="41">
        <f t="shared" si="6"/>
        <v>100</v>
      </c>
      <c r="S19" s="49">
        <v>308</v>
      </c>
      <c r="T19" s="50">
        <f t="shared" si="11"/>
        <v>7700</v>
      </c>
      <c r="U19" s="50">
        <v>580</v>
      </c>
      <c r="V19" s="50">
        <v>506</v>
      </c>
      <c r="W19" s="50">
        <f t="shared" si="10"/>
        <v>74</v>
      </c>
      <c r="X19" s="41">
        <f t="shared" si="7"/>
        <v>93.42857142857143</v>
      </c>
      <c r="Y19" s="41">
        <f t="shared" si="8"/>
        <v>20.24</v>
      </c>
      <c r="Z19" s="49">
        <v>1</v>
      </c>
      <c r="AA19" s="49">
        <v>1</v>
      </c>
      <c r="AB19" s="50"/>
    </row>
    <row r="20" spans="1:28" s="28" customFormat="1" ht="15">
      <c r="A20" s="47">
        <v>713</v>
      </c>
      <c r="B20" s="47">
        <v>25</v>
      </c>
      <c r="C20" s="47">
        <v>24</v>
      </c>
      <c r="D20" s="50">
        <v>1</v>
      </c>
      <c r="E20" s="50">
        <v>2</v>
      </c>
      <c r="F20" s="41">
        <f>E20/C20*100</f>
        <v>8.333333333333332</v>
      </c>
      <c r="G20" s="50">
        <v>11</v>
      </c>
      <c r="H20" s="41">
        <f>G20/C20*100</f>
        <v>45.83333333333333</v>
      </c>
      <c r="I20" s="50"/>
      <c r="J20" s="41">
        <f>I20/C20*100</f>
        <v>0</v>
      </c>
      <c r="K20" s="50">
        <v>11</v>
      </c>
      <c r="L20" s="41">
        <f>K20/C20*100</f>
        <v>45.83333333333333</v>
      </c>
      <c r="M20" s="50"/>
      <c r="N20" s="41">
        <f t="shared" si="3"/>
        <v>0</v>
      </c>
      <c r="O20" s="50"/>
      <c r="P20" s="41">
        <f t="shared" si="4"/>
        <v>0</v>
      </c>
      <c r="Q20" s="41">
        <f>SUM(E20,G20,I20)/C20*100</f>
        <v>54.166666666666664</v>
      </c>
      <c r="R20" s="41">
        <f t="shared" si="6"/>
        <v>100</v>
      </c>
      <c r="S20" s="49">
        <v>308</v>
      </c>
      <c r="T20" s="50">
        <f t="shared" si="11"/>
        <v>7700</v>
      </c>
      <c r="U20" s="50">
        <v>952</v>
      </c>
      <c r="V20" s="50">
        <v>20</v>
      </c>
      <c r="W20" s="50">
        <f t="shared" si="10"/>
        <v>932</v>
      </c>
      <c r="X20" s="41">
        <f t="shared" si="7"/>
        <v>99.74025974025975</v>
      </c>
      <c r="Y20" s="41">
        <f t="shared" si="8"/>
        <v>0.8</v>
      </c>
      <c r="Z20" s="49"/>
      <c r="AA20" s="49"/>
      <c r="AB20" s="50"/>
    </row>
    <row r="21" spans="1:28" s="28" customFormat="1" ht="15">
      <c r="A21" s="47">
        <v>813</v>
      </c>
      <c r="B21" s="47">
        <v>24</v>
      </c>
      <c r="C21" s="47">
        <v>24</v>
      </c>
      <c r="D21" s="50">
        <v>0</v>
      </c>
      <c r="E21" s="50"/>
      <c r="F21" s="41">
        <f>E21/C21*100</f>
        <v>0</v>
      </c>
      <c r="G21" s="50">
        <v>2</v>
      </c>
      <c r="H21" s="41">
        <f>G21/C21*100</f>
        <v>8.333333333333332</v>
      </c>
      <c r="I21" s="50"/>
      <c r="J21" s="41">
        <f>I21/C21*100</f>
        <v>0</v>
      </c>
      <c r="K21" s="50">
        <v>22</v>
      </c>
      <c r="L21" s="41">
        <f>K21/C21*100</f>
        <v>91.66666666666666</v>
      </c>
      <c r="M21" s="50"/>
      <c r="N21" s="41">
        <f t="shared" si="3"/>
        <v>0</v>
      </c>
      <c r="O21" s="50"/>
      <c r="P21" s="41">
        <f t="shared" si="4"/>
        <v>0</v>
      </c>
      <c r="Q21" s="41">
        <f>SUM(E21,G21,I21)/C21*100</f>
        <v>8.333333333333332</v>
      </c>
      <c r="R21" s="41">
        <f t="shared" si="6"/>
        <v>100</v>
      </c>
      <c r="S21" s="49">
        <v>308</v>
      </c>
      <c r="T21" s="50">
        <f t="shared" si="11"/>
        <v>7392</v>
      </c>
      <c r="U21" s="50">
        <v>749</v>
      </c>
      <c r="V21" s="50">
        <v>11</v>
      </c>
      <c r="W21" s="50">
        <f t="shared" si="10"/>
        <v>738</v>
      </c>
      <c r="X21" s="41">
        <f t="shared" si="7"/>
        <v>99.85119047619048</v>
      </c>
      <c r="Y21" s="41">
        <f t="shared" si="8"/>
        <v>0.4583333333333333</v>
      </c>
      <c r="Z21" s="49"/>
      <c r="AA21" s="49">
        <v>1</v>
      </c>
      <c r="AB21" s="50"/>
    </row>
    <row r="22" spans="1:28" s="28" customFormat="1" ht="15">
      <c r="A22" s="47">
        <v>817</v>
      </c>
      <c r="B22" s="47">
        <v>25</v>
      </c>
      <c r="C22" s="47">
        <v>25</v>
      </c>
      <c r="D22" s="50">
        <v>0</v>
      </c>
      <c r="E22" s="50"/>
      <c r="F22" s="41">
        <f>E22/C22*100</f>
        <v>0</v>
      </c>
      <c r="G22" s="50"/>
      <c r="H22" s="41">
        <f>G22/C22*100</f>
        <v>0</v>
      </c>
      <c r="I22" s="50"/>
      <c r="J22" s="41">
        <f>I22/C22*100</f>
        <v>0</v>
      </c>
      <c r="K22" s="50">
        <v>25</v>
      </c>
      <c r="L22" s="41">
        <f>K22/C22*100</f>
        <v>100</v>
      </c>
      <c r="M22" s="50"/>
      <c r="N22" s="41">
        <f t="shared" si="3"/>
        <v>0</v>
      </c>
      <c r="O22" s="50"/>
      <c r="P22" s="41">
        <f>O22/C22*100</f>
        <v>0</v>
      </c>
      <c r="Q22" s="41">
        <f>SUM(E22,G22,I22)/C22*100</f>
        <v>0</v>
      </c>
      <c r="R22" s="41">
        <f t="shared" si="6"/>
        <v>100</v>
      </c>
      <c r="S22" s="49">
        <v>308</v>
      </c>
      <c r="T22" s="50">
        <f t="shared" si="11"/>
        <v>7700</v>
      </c>
      <c r="U22" s="50">
        <v>1016</v>
      </c>
      <c r="V22" s="50">
        <v>38</v>
      </c>
      <c r="W22" s="50">
        <f t="shared" si="10"/>
        <v>978</v>
      </c>
      <c r="X22" s="41">
        <f t="shared" si="7"/>
        <v>99.50649350649351</v>
      </c>
      <c r="Y22" s="41">
        <f>V22/B22</f>
        <v>1.52</v>
      </c>
      <c r="Z22" s="49">
        <v>1</v>
      </c>
      <c r="AA22" s="49">
        <v>1</v>
      </c>
      <c r="AB22" s="50"/>
    </row>
    <row r="23" spans="1:28" s="45" customFormat="1" ht="15.75">
      <c r="A23" s="27" t="s">
        <v>14</v>
      </c>
      <c r="B23" s="27">
        <f>SUM(B5:B22)</f>
        <v>447</v>
      </c>
      <c r="C23" s="27">
        <f>SUM(C5:C22)</f>
        <v>443</v>
      </c>
      <c r="D23" s="27">
        <f>SUM(D5:D22)</f>
        <v>4</v>
      </c>
      <c r="E23" s="27">
        <f>SUM(E5:E22)</f>
        <v>3</v>
      </c>
      <c r="F23" s="16">
        <f aca="true" t="shared" si="13" ref="F23:F33">E23/C23*100</f>
        <v>0.6772009029345373</v>
      </c>
      <c r="G23" s="27">
        <f>SUM(G5:G22)</f>
        <v>63</v>
      </c>
      <c r="H23" s="16">
        <f aca="true" t="shared" si="14" ref="H23:H33">G23/C23*100</f>
        <v>14.221218961625281</v>
      </c>
      <c r="I23" s="27">
        <f>SUM(I5:I22)</f>
        <v>2</v>
      </c>
      <c r="J23" s="16">
        <f aca="true" t="shared" si="15" ref="J23:J33">I23/C23*100</f>
        <v>0.4514672686230248</v>
      </c>
      <c r="K23" s="27">
        <f>SUM(K5:K22)</f>
        <v>363</v>
      </c>
      <c r="L23" s="16">
        <f aca="true" t="shared" si="16" ref="L23:L46">K23/C23*100</f>
        <v>81.941309255079</v>
      </c>
      <c r="M23" s="27">
        <f>SUM(M5:M22)</f>
        <v>1</v>
      </c>
      <c r="N23" s="16">
        <f aca="true" t="shared" si="17" ref="N23:N33">M23/C23*100</f>
        <v>0.2257336343115124</v>
      </c>
      <c r="O23" s="27">
        <f>SUM(O5:O22)</f>
        <v>11</v>
      </c>
      <c r="P23" s="16">
        <f aca="true" t="shared" si="18" ref="P23:P33">O23/C23*100</f>
        <v>2.4830699774266365</v>
      </c>
      <c r="Q23" s="16">
        <f aca="true" t="shared" si="19" ref="Q23:Q46">SUM(E23,G23,I23)/C23*100</f>
        <v>15.349887133182843</v>
      </c>
      <c r="R23" s="87">
        <f aca="true" t="shared" si="20" ref="R23:R33">SUM(E23,G23,I23,K23,M23)/C23*100</f>
        <v>97.51693002257336</v>
      </c>
      <c r="S23" s="88">
        <f>SUM(S5:S22)</f>
        <v>5544</v>
      </c>
      <c r="T23" s="27">
        <f>SUM(T5:T22)</f>
        <v>137676</v>
      </c>
      <c r="U23" s="27">
        <f>SUM(U5:U22)</f>
        <v>13229</v>
      </c>
      <c r="V23" s="27">
        <f>SUM(V5:V22)</f>
        <v>961</v>
      </c>
      <c r="W23" s="27">
        <f>SUM(W5:W22)</f>
        <v>12268</v>
      </c>
      <c r="X23" s="16">
        <f aca="true" t="shared" si="21" ref="X23:X82">(T23-V23)/T23*100</f>
        <v>99.30198436909846</v>
      </c>
      <c r="Y23" s="16">
        <f aca="true" t="shared" si="22" ref="Y23:Y82">V23/B23</f>
        <v>2.149888143176734</v>
      </c>
      <c r="Z23" s="27">
        <f>SUM(Z5:Z22)</f>
        <v>8</v>
      </c>
      <c r="AA23" s="27">
        <f>SUM(AA5:AA22)</f>
        <v>12</v>
      </c>
      <c r="AB23" s="27">
        <f>SUM(AB5:AB22)</f>
        <v>0</v>
      </c>
    </row>
    <row r="24" spans="1:28" s="45" customFormat="1" ht="18" customHeight="1">
      <c r="A24" s="47">
        <v>1121</v>
      </c>
      <c r="B24" s="47">
        <v>20</v>
      </c>
      <c r="C24" s="47">
        <v>20</v>
      </c>
      <c r="D24" s="50">
        <v>0</v>
      </c>
      <c r="E24" s="50"/>
      <c r="F24" s="41">
        <f t="shared" si="13"/>
        <v>0</v>
      </c>
      <c r="G24" s="50">
        <v>2</v>
      </c>
      <c r="H24" s="41">
        <f t="shared" si="14"/>
        <v>10</v>
      </c>
      <c r="I24" s="50">
        <v>1</v>
      </c>
      <c r="J24" s="41">
        <f t="shared" si="15"/>
        <v>5</v>
      </c>
      <c r="K24" s="50">
        <v>13</v>
      </c>
      <c r="L24" s="41">
        <f t="shared" si="16"/>
        <v>65</v>
      </c>
      <c r="M24" s="50"/>
      <c r="N24" s="41">
        <f t="shared" si="17"/>
        <v>0</v>
      </c>
      <c r="O24" s="50">
        <v>4</v>
      </c>
      <c r="P24" s="41">
        <f t="shared" si="18"/>
        <v>20</v>
      </c>
      <c r="Q24" s="41">
        <f t="shared" si="19"/>
        <v>15</v>
      </c>
      <c r="R24" s="41">
        <f t="shared" si="20"/>
        <v>80</v>
      </c>
      <c r="S24" s="49">
        <v>308</v>
      </c>
      <c r="T24" s="50">
        <f>B24*S24</f>
        <v>6160</v>
      </c>
      <c r="U24" s="50">
        <v>706</v>
      </c>
      <c r="V24" s="50">
        <v>38</v>
      </c>
      <c r="W24" s="50">
        <f t="shared" si="10"/>
        <v>668</v>
      </c>
      <c r="X24" s="41">
        <f t="shared" si="21"/>
        <v>99.38311688311688</v>
      </c>
      <c r="Y24" s="41">
        <f t="shared" si="22"/>
        <v>1.9</v>
      </c>
      <c r="Z24" s="49"/>
      <c r="AA24" s="49">
        <v>2</v>
      </c>
      <c r="AB24" s="50"/>
    </row>
    <row r="25" spans="1:28" s="45" customFormat="1" ht="18" customHeight="1">
      <c r="A25" s="47">
        <v>1123</v>
      </c>
      <c r="B25" s="47">
        <v>23</v>
      </c>
      <c r="C25" s="47">
        <v>23</v>
      </c>
      <c r="D25" s="50">
        <v>0</v>
      </c>
      <c r="E25" s="50"/>
      <c r="F25" s="41">
        <f t="shared" si="13"/>
        <v>0</v>
      </c>
      <c r="G25" s="50"/>
      <c r="H25" s="41">
        <f t="shared" si="14"/>
        <v>0</v>
      </c>
      <c r="I25" s="50"/>
      <c r="J25" s="41">
        <f t="shared" si="15"/>
        <v>0</v>
      </c>
      <c r="K25" s="50">
        <v>18</v>
      </c>
      <c r="L25" s="41">
        <f t="shared" si="16"/>
        <v>78.26086956521739</v>
      </c>
      <c r="M25" s="50">
        <v>1</v>
      </c>
      <c r="N25" s="41">
        <f t="shared" si="17"/>
        <v>4.3478260869565215</v>
      </c>
      <c r="O25" s="50">
        <v>4</v>
      </c>
      <c r="P25" s="41">
        <f t="shared" si="18"/>
        <v>17.391304347826086</v>
      </c>
      <c r="Q25" s="41">
        <f t="shared" si="19"/>
        <v>0</v>
      </c>
      <c r="R25" s="41">
        <f t="shared" si="20"/>
        <v>82.6086956521739</v>
      </c>
      <c r="S25" s="49">
        <v>308</v>
      </c>
      <c r="T25" s="50">
        <f>B25*S25</f>
        <v>7084</v>
      </c>
      <c r="U25" s="50">
        <v>1010</v>
      </c>
      <c r="V25" s="50">
        <v>143</v>
      </c>
      <c r="W25" s="50">
        <f t="shared" si="10"/>
        <v>867</v>
      </c>
      <c r="X25" s="41">
        <f t="shared" si="21"/>
        <v>97.98136645962732</v>
      </c>
      <c r="Y25" s="41">
        <f t="shared" si="22"/>
        <v>6.217391304347826</v>
      </c>
      <c r="Z25" s="49"/>
      <c r="AA25" s="49">
        <v>1</v>
      </c>
      <c r="AB25" s="50"/>
    </row>
    <row r="26" spans="1:28" s="45" customFormat="1" ht="18" customHeight="1">
      <c r="A26" s="47">
        <v>1221</v>
      </c>
      <c r="B26" s="47">
        <v>25</v>
      </c>
      <c r="C26" s="47">
        <v>25</v>
      </c>
      <c r="D26" s="50">
        <v>0</v>
      </c>
      <c r="E26" s="50">
        <v>1</v>
      </c>
      <c r="F26" s="41">
        <f t="shared" si="13"/>
        <v>4</v>
      </c>
      <c r="G26" s="50">
        <v>13</v>
      </c>
      <c r="H26" s="41">
        <f t="shared" si="14"/>
        <v>52</v>
      </c>
      <c r="I26" s="50">
        <v>2</v>
      </c>
      <c r="J26" s="41">
        <f t="shared" si="15"/>
        <v>8</v>
      </c>
      <c r="K26" s="50">
        <v>9</v>
      </c>
      <c r="L26" s="41">
        <f t="shared" si="16"/>
        <v>36</v>
      </c>
      <c r="M26" s="50"/>
      <c r="N26" s="41">
        <f t="shared" si="17"/>
        <v>0</v>
      </c>
      <c r="O26" s="50"/>
      <c r="P26" s="41">
        <f t="shared" si="18"/>
        <v>0</v>
      </c>
      <c r="Q26" s="41">
        <f t="shared" si="19"/>
        <v>64</v>
      </c>
      <c r="R26" s="41">
        <f t="shared" si="20"/>
        <v>100</v>
      </c>
      <c r="S26" s="49">
        <v>308</v>
      </c>
      <c r="T26" s="50">
        <f>B26*S26</f>
        <v>7700</v>
      </c>
      <c r="U26" s="50">
        <v>1074</v>
      </c>
      <c r="V26" s="50">
        <v>0</v>
      </c>
      <c r="W26" s="50">
        <f t="shared" si="10"/>
        <v>1074</v>
      </c>
      <c r="X26" s="41">
        <f t="shared" si="21"/>
        <v>100</v>
      </c>
      <c r="Y26" s="41">
        <f t="shared" si="22"/>
        <v>0</v>
      </c>
      <c r="Z26" s="49"/>
      <c r="AA26" s="49"/>
      <c r="AB26" s="50"/>
    </row>
    <row r="27" spans="1:28" s="19" customFormat="1" ht="17.25" customHeight="1">
      <c r="A27" s="47">
        <v>1223</v>
      </c>
      <c r="B27" s="47">
        <v>25</v>
      </c>
      <c r="C27" s="47">
        <v>25</v>
      </c>
      <c r="D27" s="50">
        <v>0</v>
      </c>
      <c r="E27" s="50"/>
      <c r="F27" s="41">
        <f t="shared" si="13"/>
        <v>0</v>
      </c>
      <c r="G27" s="50">
        <v>12</v>
      </c>
      <c r="H27" s="41">
        <f t="shared" si="14"/>
        <v>48</v>
      </c>
      <c r="I27" s="50">
        <v>1</v>
      </c>
      <c r="J27" s="41">
        <f t="shared" si="15"/>
        <v>4</v>
      </c>
      <c r="K27" s="50">
        <v>10</v>
      </c>
      <c r="L27" s="41">
        <f t="shared" si="16"/>
        <v>40</v>
      </c>
      <c r="M27" s="50">
        <v>1</v>
      </c>
      <c r="N27" s="41">
        <f t="shared" si="17"/>
        <v>4</v>
      </c>
      <c r="O27" s="50">
        <v>1</v>
      </c>
      <c r="P27" s="41">
        <f t="shared" si="18"/>
        <v>4</v>
      </c>
      <c r="Q27" s="41">
        <f t="shared" si="19"/>
        <v>52</v>
      </c>
      <c r="R27" s="41">
        <f t="shared" si="20"/>
        <v>96</v>
      </c>
      <c r="S27" s="49">
        <v>308</v>
      </c>
      <c r="T27" s="50">
        <f>B27*S27</f>
        <v>7700</v>
      </c>
      <c r="U27" s="50">
        <v>1251</v>
      </c>
      <c r="V27" s="50">
        <v>67</v>
      </c>
      <c r="W27" s="50">
        <f t="shared" si="10"/>
        <v>1184</v>
      </c>
      <c r="X27" s="41">
        <f t="shared" si="21"/>
        <v>99.12987012987014</v>
      </c>
      <c r="Y27" s="41">
        <f t="shared" si="22"/>
        <v>2.68</v>
      </c>
      <c r="Z27" s="49"/>
      <c r="AA27" s="49"/>
      <c r="AB27" s="50"/>
    </row>
    <row r="28" spans="1:32" s="19" customFormat="1" ht="15">
      <c r="A28" s="47" t="s">
        <v>63</v>
      </c>
      <c r="B28" s="47">
        <v>22</v>
      </c>
      <c r="C28" s="47">
        <v>22</v>
      </c>
      <c r="D28" s="50">
        <v>0</v>
      </c>
      <c r="E28" s="50"/>
      <c r="F28" s="41">
        <f t="shared" si="13"/>
        <v>0</v>
      </c>
      <c r="G28" s="50">
        <v>1</v>
      </c>
      <c r="H28" s="41">
        <f t="shared" si="14"/>
        <v>4.545454545454546</v>
      </c>
      <c r="I28" s="50"/>
      <c r="J28" s="41">
        <f t="shared" si="15"/>
        <v>0</v>
      </c>
      <c r="K28" s="50">
        <v>21</v>
      </c>
      <c r="L28" s="41">
        <f t="shared" si="16"/>
        <v>95.45454545454545</v>
      </c>
      <c r="M28" s="50"/>
      <c r="N28" s="41">
        <f t="shared" si="17"/>
        <v>0</v>
      </c>
      <c r="O28" s="50"/>
      <c r="P28" s="41">
        <f t="shared" si="18"/>
        <v>0</v>
      </c>
      <c r="Q28" s="41">
        <f t="shared" si="19"/>
        <v>4.545454545454546</v>
      </c>
      <c r="R28" s="41">
        <f t="shared" si="20"/>
        <v>100</v>
      </c>
      <c r="S28" s="49">
        <v>308</v>
      </c>
      <c r="T28" s="50">
        <f aca="true" t="shared" si="23" ref="T28:T33">B28*S28</f>
        <v>6776</v>
      </c>
      <c r="U28" s="50">
        <v>838</v>
      </c>
      <c r="V28" s="50">
        <v>0</v>
      </c>
      <c r="W28" s="50">
        <f t="shared" si="10"/>
        <v>838</v>
      </c>
      <c r="X28" s="41">
        <f t="shared" si="21"/>
        <v>100</v>
      </c>
      <c r="Y28" s="41">
        <f t="shared" si="22"/>
        <v>0</v>
      </c>
      <c r="Z28" s="49"/>
      <c r="AA28" s="49">
        <v>1</v>
      </c>
      <c r="AB28" s="50"/>
      <c r="AF28" s="19" t="s">
        <v>52</v>
      </c>
    </row>
    <row r="29" spans="1:28" s="19" customFormat="1" ht="15.75" customHeight="1">
      <c r="A29" s="47" t="s">
        <v>64</v>
      </c>
      <c r="B29" s="47">
        <v>21</v>
      </c>
      <c r="C29" s="47">
        <v>21</v>
      </c>
      <c r="D29" s="50">
        <v>0</v>
      </c>
      <c r="E29" s="50"/>
      <c r="F29" s="41">
        <f t="shared" si="13"/>
        <v>0</v>
      </c>
      <c r="G29" s="50"/>
      <c r="H29" s="41">
        <f t="shared" si="14"/>
        <v>0</v>
      </c>
      <c r="I29" s="50"/>
      <c r="J29" s="41">
        <f t="shared" si="15"/>
        <v>0</v>
      </c>
      <c r="K29" s="50">
        <v>14</v>
      </c>
      <c r="L29" s="41">
        <f t="shared" si="16"/>
        <v>66.66666666666666</v>
      </c>
      <c r="M29" s="50">
        <v>1</v>
      </c>
      <c r="N29" s="41">
        <f t="shared" si="17"/>
        <v>4.761904761904762</v>
      </c>
      <c r="O29" s="50">
        <v>6</v>
      </c>
      <c r="P29" s="41">
        <f t="shared" si="18"/>
        <v>28.57142857142857</v>
      </c>
      <c r="Q29" s="41">
        <f t="shared" si="19"/>
        <v>0</v>
      </c>
      <c r="R29" s="41">
        <f t="shared" si="20"/>
        <v>71.42857142857143</v>
      </c>
      <c r="S29" s="49">
        <v>308</v>
      </c>
      <c r="T29" s="50">
        <f t="shared" si="23"/>
        <v>6468</v>
      </c>
      <c r="U29" s="50">
        <v>1381</v>
      </c>
      <c r="V29" s="50">
        <v>87</v>
      </c>
      <c r="W29" s="50">
        <f t="shared" si="10"/>
        <v>1294</v>
      </c>
      <c r="X29" s="41">
        <f t="shared" si="21"/>
        <v>98.65491651205936</v>
      </c>
      <c r="Y29" s="41">
        <f t="shared" si="22"/>
        <v>4.142857142857143</v>
      </c>
      <c r="Z29" s="49">
        <v>3</v>
      </c>
      <c r="AA29" s="49">
        <v>3</v>
      </c>
      <c r="AB29" s="50"/>
    </row>
    <row r="30" spans="1:28" s="19" customFormat="1" ht="15">
      <c r="A30" s="47" t="s">
        <v>65</v>
      </c>
      <c r="B30" s="47">
        <v>21</v>
      </c>
      <c r="C30" s="47">
        <v>21</v>
      </c>
      <c r="D30" s="50">
        <v>0</v>
      </c>
      <c r="E30" s="50"/>
      <c r="F30" s="41">
        <f t="shared" si="13"/>
        <v>0</v>
      </c>
      <c r="G30" s="50">
        <v>1</v>
      </c>
      <c r="H30" s="41">
        <f t="shared" si="14"/>
        <v>4.761904761904762</v>
      </c>
      <c r="I30" s="50"/>
      <c r="J30" s="41">
        <f t="shared" si="15"/>
        <v>0</v>
      </c>
      <c r="K30" s="50">
        <v>16</v>
      </c>
      <c r="L30" s="41">
        <f t="shared" si="16"/>
        <v>76.19047619047619</v>
      </c>
      <c r="M30" s="50"/>
      <c r="N30" s="41">
        <f t="shared" si="17"/>
        <v>0</v>
      </c>
      <c r="O30" s="50">
        <v>4</v>
      </c>
      <c r="P30" s="41">
        <f t="shared" si="18"/>
        <v>19.047619047619047</v>
      </c>
      <c r="Q30" s="41">
        <f t="shared" si="19"/>
        <v>4.761904761904762</v>
      </c>
      <c r="R30" s="41">
        <f t="shared" si="20"/>
        <v>80.95238095238095</v>
      </c>
      <c r="S30" s="49">
        <v>308</v>
      </c>
      <c r="T30" s="50">
        <f t="shared" si="23"/>
        <v>6468</v>
      </c>
      <c r="U30" s="50">
        <v>264</v>
      </c>
      <c r="V30" s="50">
        <v>100</v>
      </c>
      <c r="W30" s="50">
        <f t="shared" si="10"/>
        <v>164</v>
      </c>
      <c r="X30" s="41">
        <f t="shared" si="21"/>
        <v>98.4539270253556</v>
      </c>
      <c r="Y30" s="41">
        <f t="shared" si="22"/>
        <v>4.761904761904762</v>
      </c>
      <c r="Z30" s="49"/>
      <c r="AA30" s="49">
        <v>2</v>
      </c>
      <c r="AB30" s="50"/>
    </row>
    <row r="31" spans="1:28" s="19" customFormat="1" ht="15">
      <c r="A31" s="47">
        <v>1027</v>
      </c>
      <c r="B31" s="47">
        <v>25</v>
      </c>
      <c r="C31" s="47">
        <v>24</v>
      </c>
      <c r="D31" s="50">
        <v>1</v>
      </c>
      <c r="E31" s="50"/>
      <c r="F31" s="41">
        <f t="shared" si="13"/>
        <v>0</v>
      </c>
      <c r="G31" s="50">
        <v>5</v>
      </c>
      <c r="H31" s="41">
        <f t="shared" si="14"/>
        <v>20.833333333333336</v>
      </c>
      <c r="I31" s="50"/>
      <c r="J31" s="41">
        <f t="shared" si="15"/>
        <v>0</v>
      </c>
      <c r="K31" s="50">
        <v>16</v>
      </c>
      <c r="L31" s="41">
        <f t="shared" si="16"/>
        <v>66.66666666666666</v>
      </c>
      <c r="M31" s="50"/>
      <c r="N31" s="41">
        <f t="shared" si="17"/>
        <v>0</v>
      </c>
      <c r="O31" s="50">
        <v>3</v>
      </c>
      <c r="P31" s="41">
        <f t="shared" si="18"/>
        <v>12.5</v>
      </c>
      <c r="Q31" s="41">
        <f t="shared" si="19"/>
        <v>20.833333333333336</v>
      </c>
      <c r="R31" s="41">
        <f t="shared" si="20"/>
        <v>87.5</v>
      </c>
      <c r="S31" s="49">
        <v>308</v>
      </c>
      <c r="T31" s="50">
        <f t="shared" si="23"/>
        <v>7700</v>
      </c>
      <c r="U31" s="50">
        <v>1000</v>
      </c>
      <c r="V31" s="50">
        <v>44</v>
      </c>
      <c r="W31" s="50">
        <f t="shared" si="10"/>
        <v>956</v>
      </c>
      <c r="X31" s="41">
        <f t="shared" si="21"/>
        <v>99.42857142857143</v>
      </c>
      <c r="Y31" s="41">
        <f t="shared" si="22"/>
        <v>1.76</v>
      </c>
      <c r="Z31" s="49">
        <v>1</v>
      </c>
      <c r="AA31" s="49"/>
      <c r="AB31" s="50"/>
    </row>
    <row r="32" spans="1:28" s="19" customFormat="1" ht="15">
      <c r="A32" s="47">
        <v>1029</v>
      </c>
      <c r="B32" s="47">
        <v>24</v>
      </c>
      <c r="C32" s="47">
        <v>23</v>
      </c>
      <c r="D32" s="50">
        <v>1</v>
      </c>
      <c r="E32" s="50"/>
      <c r="F32" s="41">
        <f t="shared" si="13"/>
        <v>0</v>
      </c>
      <c r="G32" s="50">
        <v>3</v>
      </c>
      <c r="H32" s="41">
        <f t="shared" si="14"/>
        <v>13.043478260869565</v>
      </c>
      <c r="I32" s="50"/>
      <c r="J32" s="41">
        <f t="shared" si="15"/>
        <v>0</v>
      </c>
      <c r="K32" s="50">
        <v>16</v>
      </c>
      <c r="L32" s="41">
        <f t="shared" si="16"/>
        <v>69.56521739130434</v>
      </c>
      <c r="M32" s="50"/>
      <c r="N32" s="41">
        <f t="shared" si="17"/>
        <v>0</v>
      </c>
      <c r="O32" s="50">
        <v>4</v>
      </c>
      <c r="P32" s="41">
        <f t="shared" si="18"/>
        <v>17.391304347826086</v>
      </c>
      <c r="Q32" s="41">
        <f t="shared" si="19"/>
        <v>13.043478260869565</v>
      </c>
      <c r="R32" s="41">
        <f t="shared" si="20"/>
        <v>82.6086956521739</v>
      </c>
      <c r="S32" s="49">
        <v>308</v>
      </c>
      <c r="T32" s="50">
        <f t="shared" si="23"/>
        <v>7392</v>
      </c>
      <c r="U32" s="50">
        <v>1230</v>
      </c>
      <c r="V32" s="50">
        <v>68</v>
      </c>
      <c r="W32" s="50">
        <f t="shared" si="10"/>
        <v>1162</v>
      </c>
      <c r="X32" s="41">
        <f t="shared" si="21"/>
        <v>99.08008658008657</v>
      </c>
      <c r="Y32" s="41">
        <f t="shared" si="22"/>
        <v>2.8333333333333335</v>
      </c>
      <c r="Z32" s="49">
        <v>1</v>
      </c>
      <c r="AA32" s="49"/>
      <c r="AB32" s="50"/>
    </row>
    <row r="33" spans="1:28" s="19" customFormat="1" ht="15.75" customHeight="1">
      <c r="A33" s="47">
        <v>223</v>
      </c>
      <c r="B33" s="47">
        <v>25</v>
      </c>
      <c r="C33" s="47">
        <v>25</v>
      </c>
      <c r="D33" s="50">
        <v>0</v>
      </c>
      <c r="E33" s="50"/>
      <c r="F33" s="41">
        <f t="shared" si="13"/>
        <v>0</v>
      </c>
      <c r="G33" s="50"/>
      <c r="H33" s="41">
        <f t="shared" si="14"/>
        <v>0</v>
      </c>
      <c r="I33" s="50"/>
      <c r="J33" s="41">
        <f t="shared" si="15"/>
        <v>0</v>
      </c>
      <c r="K33" s="50">
        <v>23</v>
      </c>
      <c r="L33" s="41">
        <f t="shared" si="16"/>
        <v>92</v>
      </c>
      <c r="M33" s="50"/>
      <c r="N33" s="41">
        <f t="shared" si="17"/>
        <v>0</v>
      </c>
      <c r="O33" s="50">
        <v>2</v>
      </c>
      <c r="P33" s="41">
        <f t="shared" si="18"/>
        <v>8</v>
      </c>
      <c r="Q33" s="41">
        <f t="shared" si="19"/>
        <v>0</v>
      </c>
      <c r="R33" s="41">
        <f t="shared" si="20"/>
        <v>92</v>
      </c>
      <c r="S33" s="49">
        <v>308</v>
      </c>
      <c r="T33" s="50">
        <f t="shared" si="23"/>
        <v>7700</v>
      </c>
      <c r="U33" s="50">
        <v>920</v>
      </c>
      <c r="V33" s="50">
        <v>910</v>
      </c>
      <c r="W33" s="50">
        <f t="shared" si="10"/>
        <v>10</v>
      </c>
      <c r="X33" s="41">
        <f t="shared" si="21"/>
        <v>88.18181818181819</v>
      </c>
      <c r="Y33" s="41">
        <f t="shared" si="22"/>
        <v>36.4</v>
      </c>
      <c r="Z33" s="49"/>
      <c r="AA33" s="49"/>
      <c r="AB33" s="50"/>
    </row>
    <row r="34" spans="1:28" s="19" customFormat="1" ht="15.75" customHeight="1">
      <c r="A34" s="47">
        <v>225</v>
      </c>
      <c r="B34" s="47">
        <v>24</v>
      </c>
      <c r="C34" s="47">
        <v>24</v>
      </c>
      <c r="D34" s="50">
        <v>0</v>
      </c>
      <c r="E34" s="50"/>
      <c r="F34" s="41">
        <f>E34/C34*100</f>
        <v>0</v>
      </c>
      <c r="G34" s="50">
        <v>3</v>
      </c>
      <c r="H34" s="41">
        <f>G34/C34*100</f>
        <v>12.5</v>
      </c>
      <c r="I34" s="50"/>
      <c r="J34" s="41">
        <f>I34/C34*100</f>
        <v>0</v>
      </c>
      <c r="K34" s="50">
        <v>17</v>
      </c>
      <c r="L34" s="41">
        <f>K34/C34*100</f>
        <v>70.83333333333334</v>
      </c>
      <c r="M34" s="50"/>
      <c r="N34" s="41">
        <f>M34/C34*100</f>
        <v>0</v>
      </c>
      <c r="O34" s="50">
        <v>4</v>
      </c>
      <c r="P34" s="41">
        <f>O34/C34*100</f>
        <v>16.666666666666664</v>
      </c>
      <c r="Q34" s="41">
        <f>SUM(E34,G34,I34)/C34*100</f>
        <v>12.5</v>
      </c>
      <c r="R34" s="41">
        <f>SUM(E34,G34,I34,K34,M34)/C34*100</f>
        <v>83.33333333333334</v>
      </c>
      <c r="S34" s="49">
        <v>308</v>
      </c>
      <c r="T34" s="50">
        <f aca="true" t="shared" si="24" ref="T34:T44">B34*S34</f>
        <v>7392</v>
      </c>
      <c r="U34" s="50">
        <v>433</v>
      </c>
      <c r="V34" s="50">
        <v>0</v>
      </c>
      <c r="W34" s="50">
        <f t="shared" si="10"/>
        <v>433</v>
      </c>
      <c r="X34" s="41">
        <f>(T34-V34)/T34*100</f>
        <v>100</v>
      </c>
      <c r="Y34" s="41">
        <f aca="true" t="shared" si="25" ref="Y34:Y44">V34/B34</f>
        <v>0</v>
      </c>
      <c r="Z34" s="49"/>
      <c r="AA34" s="49">
        <v>1</v>
      </c>
      <c r="AB34" s="50"/>
    </row>
    <row r="35" spans="1:28" s="19" customFormat="1" ht="15.75" customHeight="1">
      <c r="A35" s="47">
        <v>927</v>
      </c>
      <c r="B35" s="47">
        <v>24</v>
      </c>
      <c r="C35" s="47">
        <v>24</v>
      </c>
      <c r="D35" s="50">
        <v>0</v>
      </c>
      <c r="E35" s="50"/>
      <c r="F35" s="41">
        <f aca="true" t="shared" si="26" ref="F35:F44">E35/C35*100</f>
        <v>0</v>
      </c>
      <c r="G35" s="50">
        <v>4</v>
      </c>
      <c r="H35" s="41">
        <f aca="true" t="shared" si="27" ref="H35:H44">G35/C35*100</f>
        <v>16.666666666666664</v>
      </c>
      <c r="I35" s="50"/>
      <c r="J35" s="41">
        <f aca="true" t="shared" si="28" ref="J35:J44">I35/C35*100</f>
        <v>0</v>
      </c>
      <c r="K35" s="50">
        <v>15</v>
      </c>
      <c r="L35" s="41">
        <f aca="true" t="shared" si="29" ref="L35:L44">K35/C35*100</f>
        <v>62.5</v>
      </c>
      <c r="M35" s="50"/>
      <c r="N35" s="41">
        <f aca="true" t="shared" si="30" ref="N35:N44">M35/C35*100</f>
        <v>0</v>
      </c>
      <c r="O35" s="50">
        <v>5</v>
      </c>
      <c r="P35" s="41">
        <f aca="true" t="shared" si="31" ref="P35:P44">O35/C35*100</f>
        <v>20.833333333333336</v>
      </c>
      <c r="Q35" s="41">
        <f aca="true" t="shared" si="32" ref="Q35:Q44">SUM(E35,G35,I35)/C35*100</f>
        <v>16.666666666666664</v>
      </c>
      <c r="R35" s="41">
        <f aca="true" t="shared" si="33" ref="R35:R44">SUM(E35,G35,I35,K35,M35)/C35*100</f>
        <v>79.16666666666666</v>
      </c>
      <c r="S35" s="49">
        <v>308</v>
      </c>
      <c r="T35" s="50">
        <f t="shared" si="24"/>
        <v>7392</v>
      </c>
      <c r="U35" s="50">
        <v>344</v>
      </c>
      <c r="V35" s="50">
        <v>10</v>
      </c>
      <c r="W35" s="50">
        <f t="shared" si="10"/>
        <v>334</v>
      </c>
      <c r="X35" s="41">
        <f aca="true" t="shared" si="34" ref="X35:X44">(T35-V35)/T35*100</f>
        <v>99.86471861471861</v>
      </c>
      <c r="Y35" s="41">
        <f t="shared" si="25"/>
        <v>0.4166666666666667</v>
      </c>
      <c r="Z35" s="49"/>
      <c r="AA35" s="49">
        <v>1</v>
      </c>
      <c r="AB35" s="50"/>
    </row>
    <row r="36" spans="1:28" s="19" customFormat="1" ht="15.75" customHeight="1">
      <c r="A36" s="47">
        <v>323</v>
      </c>
      <c r="B36" s="47">
        <v>25</v>
      </c>
      <c r="C36" s="47">
        <v>25</v>
      </c>
      <c r="D36" s="50">
        <v>0</v>
      </c>
      <c r="E36" s="50"/>
      <c r="F36" s="41">
        <f t="shared" si="26"/>
        <v>0</v>
      </c>
      <c r="G36" s="50">
        <v>3</v>
      </c>
      <c r="H36" s="41">
        <f t="shared" si="27"/>
        <v>12</v>
      </c>
      <c r="I36" s="50"/>
      <c r="J36" s="41">
        <f t="shared" si="28"/>
        <v>0</v>
      </c>
      <c r="K36" s="50">
        <v>16</v>
      </c>
      <c r="L36" s="41">
        <f t="shared" si="29"/>
        <v>64</v>
      </c>
      <c r="M36" s="50"/>
      <c r="N36" s="41">
        <f t="shared" si="30"/>
        <v>0</v>
      </c>
      <c r="O36" s="50">
        <v>6</v>
      </c>
      <c r="P36" s="41">
        <f t="shared" si="31"/>
        <v>24</v>
      </c>
      <c r="Q36" s="41">
        <f t="shared" si="32"/>
        <v>12</v>
      </c>
      <c r="R36" s="41">
        <f t="shared" si="33"/>
        <v>76</v>
      </c>
      <c r="S36" s="49">
        <v>308</v>
      </c>
      <c r="T36" s="50">
        <f t="shared" si="24"/>
        <v>7700</v>
      </c>
      <c r="U36" s="50">
        <v>1762</v>
      </c>
      <c r="V36" s="50">
        <v>4</v>
      </c>
      <c r="W36" s="50">
        <f t="shared" si="10"/>
        <v>1758</v>
      </c>
      <c r="X36" s="41">
        <f t="shared" si="34"/>
        <v>99.94805194805195</v>
      </c>
      <c r="Y36" s="41">
        <f t="shared" si="25"/>
        <v>0.16</v>
      </c>
      <c r="Z36" s="49"/>
      <c r="AA36" s="49"/>
      <c r="AB36" s="50"/>
    </row>
    <row r="37" spans="1:28" s="19" customFormat="1" ht="15">
      <c r="A37" s="47">
        <v>325</v>
      </c>
      <c r="B37" s="47">
        <v>24</v>
      </c>
      <c r="C37" s="47">
        <v>24</v>
      </c>
      <c r="D37" s="50">
        <v>0</v>
      </c>
      <c r="E37" s="50"/>
      <c r="F37" s="41">
        <f>E37/C37*100</f>
        <v>0</v>
      </c>
      <c r="G37" s="50">
        <v>1</v>
      </c>
      <c r="H37" s="41">
        <f>G37/C37*100</f>
        <v>4.166666666666666</v>
      </c>
      <c r="I37" s="50"/>
      <c r="J37" s="41">
        <f>I37/C37*100</f>
        <v>0</v>
      </c>
      <c r="K37" s="50">
        <v>19</v>
      </c>
      <c r="L37" s="41">
        <f>K37/C37*100</f>
        <v>79.16666666666666</v>
      </c>
      <c r="M37" s="50">
        <v>1</v>
      </c>
      <c r="N37" s="41">
        <f>M37/C37*100</f>
        <v>4.166666666666666</v>
      </c>
      <c r="O37" s="50">
        <v>3</v>
      </c>
      <c r="P37" s="41">
        <f>O37/C37*100</f>
        <v>12.5</v>
      </c>
      <c r="Q37" s="41">
        <f>SUM(E37,G37,I37)/C37*100</f>
        <v>4.166666666666666</v>
      </c>
      <c r="R37" s="41">
        <f>SUM(E37,G37,I37,K37,M37)/C37*100</f>
        <v>87.5</v>
      </c>
      <c r="S37" s="49">
        <v>308</v>
      </c>
      <c r="T37" s="50">
        <f>B37*S37</f>
        <v>7392</v>
      </c>
      <c r="U37" s="50">
        <v>1912</v>
      </c>
      <c r="V37" s="50">
        <v>189</v>
      </c>
      <c r="W37" s="50">
        <f t="shared" si="10"/>
        <v>1723</v>
      </c>
      <c r="X37" s="41">
        <f>(T37-V37)/T37*100</f>
        <v>97.44318181818183</v>
      </c>
      <c r="Y37" s="41">
        <f>V37/B37</f>
        <v>7.875</v>
      </c>
      <c r="Z37" s="49"/>
      <c r="AA37" s="49"/>
      <c r="AB37" s="50"/>
    </row>
    <row r="38" spans="1:28" s="19" customFormat="1" ht="15.75" customHeight="1">
      <c r="A38" s="47">
        <v>621</v>
      </c>
      <c r="B38" s="47">
        <v>25</v>
      </c>
      <c r="C38" s="47">
        <v>25</v>
      </c>
      <c r="D38" s="50">
        <v>0</v>
      </c>
      <c r="E38" s="50"/>
      <c r="F38" s="41">
        <f t="shared" si="26"/>
        <v>0</v>
      </c>
      <c r="G38" s="50">
        <v>13</v>
      </c>
      <c r="H38" s="41">
        <f t="shared" si="27"/>
        <v>52</v>
      </c>
      <c r="I38" s="50"/>
      <c r="J38" s="41">
        <f t="shared" si="28"/>
        <v>0</v>
      </c>
      <c r="K38" s="50">
        <v>11</v>
      </c>
      <c r="L38" s="41">
        <f t="shared" si="29"/>
        <v>44</v>
      </c>
      <c r="M38" s="50"/>
      <c r="N38" s="41">
        <f t="shared" si="30"/>
        <v>0</v>
      </c>
      <c r="O38" s="50">
        <v>1</v>
      </c>
      <c r="P38" s="41">
        <f t="shared" si="31"/>
        <v>4</v>
      </c>
      <c r="Q38" s="41">
        <f t="shared" si="32"/>
        <v>52</v>
      </c>
      <c r="R38" s="41">
        <f t="shared" si="33"/>
        <v>96</v>
      </c>
      <c r="S38" s="49">
        <v>308</v>
      </c>
      <c r="T38" s="50">
        <f t="shared" si="24"/>
        <v>7700</v>
      </c>
      <c r="U38" s="50">
        <v>1167</v>
      </c>
      <c r="V38" s="50">
        <v>94</v>
      </c>
      <c r="W38" s="50">
        <f t="shared" si="10"/>
        <v>1073</v>
      </c>
      <c r="X38" s="41">
        <f t="shared" si="34"/>
        <v>98.77922077922078</v>
      </c>
      <c r="Y38" s="41">
        <f t="shared" si="25"/>
        <v>3.76</v>
      </c>
      <c r="Z38" s="49"/>
      <c r="AA38" s="49"/>
      <c r="AB38" s="50"/>
    </row>
    <row r="39" spans="1:28" s="19" customFormat="1" ht="15">
      <c r="A39" s="47" t="s">
        <v>66</v>
      </c>
      <c r="B39" s="47">
        <v>10</v>
      </c>
      <c r="C39" s="47">
        <v>10</v>
      </c>
      <c r="D39" s="50">
        <v>0</v>
      </c>
      <c r="E39" s="50"/>
      <c r="F39" s="41">
        <f t="shared" si="26"/>
        <v>0</v>
      </c>
      <c r="G39" s="50">
        <v>6</v>
      </c>
      <c r="H39" s="41">
        <f t="shared" si="27"/>
        <v>60</v>
      </c>
      <c r="I39" s="50">
        <v>1</v>
      </c>
      <c r="J39" s="41">
        <f t="shared" si="28"/>
        <v>10</v>
      </c>
      <c r="K39" s="50">
        <v>3</v>
      </c>
      <c r="L39" s="41">
        <f t="shared" si="29"/>
        <v>30</v>
      </c>
      <c r="M39" s="50"/>
      <c r="N39" s="41">
        <f t="shared" si="30"/>
        <v>0</v>
      </c>
      <c r="O39" s="50"/>
      <c r="P39" s="41">
        <f t="shared" si="31"/>
        <v>0</v>
      </c>
      <c r="Q39" s="41">
        <f t="shared" si="32"/>
        <v>70</v>
      </c>
      <c r="R39" s="41">
        <f t="shared" si="33"/>
        <v>100</v>
      </c>
      <c r="S39" s="49">
        <v>308</v>
      </c>
      <c r="T39" s="50">
        <f t="shared" si="24"/>
        <v>3080</v>
      </c>
      <c r="U39" s="50">
        <v>1038</v>
      </c>
      <c r="V39" s="50">
        <v>0</v>
      </c>
      <c r="W39" s="50">
        <f t="shared" si="10"/>
        <v>1038</v>
      </c>
      <c r="X39" s="41">
        <f t="shared" si="34"/>
        <v>100</v>
      </c>
      <c r="Y39" s="41">
        <f t="shared" si="25"/>
        <v>0</v>
      </c>
      <c r="Z39" s="49">
        <v>4</v>
      </c>
      <c r="AA39" s="49"/>
      <c r="AB39" s="50"/>
    </row>
    <row r="40" spans="1:28" s="19" customFormat="1" ht="15">
      <c r="A40" s="47">
        <v>625</v>
      </c>
      <c r="B40" s="47">
        <v>25</v>
      </c>
      <c r="C40" s="47">
        <v>25</v>
      </c>
      <c r="D40" s="50">
        <v>0</v>
      </c>
      <c r="E40" s="50"/>
      <c r="F40" s="41">
        <f t="shared" si="26"/>
        <v>0</v>
      </c>
      <c r="G40" s="50">
        <v>7</v>
      </c>
      <c r="H40" s="41">
        <f t="shared" si="27"/>
        <v>28.000000000000004</v>
      </c>
      <c r="I40" s="50"/>
      <c r="J40" s="41">
        <f t="shared" si="28"/>
        <v>0</v>
      </c>
      <c r="K40" s="50">
        <v>16</v>
      </c>
      <c r="L40" s="41">
        <f t="shared" si="29"/>
        <v>64</v>
      </c>
      <c r="M40" s="50"/>
      <c r="N40" s="41">
        <f t="shared" si="30"/>
        <v>0</v>
      </c>
      <c r="O40" s="50">
        <v>2</v>
      </c>
      <c r="P40" s="41">
        <f t="shared" si="31"/>
        <v>8</v>
      </c>
      <c r="Q40" s="41">
        <f t="shared" si="32"/>
        <v>28.000000000000004</v>
      </c>
      <c r="R40" s="41">
        <f t="shared" si="33"/>
        <v>92</v>
      </c>
      <c r="S40" s="49">
        <v>308</v>
      </c>
      <c r="T40" s="50">
        <f t="shared" si="24"/>
        <v>7700</v>
      </c>
      <c r="U40" s="50">
        <v>912</v>
      </c>
      <c r="V40" s="50">
        <v>42</v>
      </c>
      <c r="W40" s="50">
        <f t="shared" si="10"/>
        <v>870</v>
      </c>
      <c r="X40" s="41">
        <f t="shared" si="34"/>
        <v>99.45454545454545</v>
      </c>
      <c r="Y40" s="41">
        <f t="shared" si="25"/>
        <v>1.68</v>
      </c>
      <c r="Z40" s="49"/>
      <c r="AA40" s="49"/>
      <c r="AB40" s="50"/>
    </row>
    <row r="41" spans="1:28" s="19" customFormat="1" ht="15">
      <c r="A41" s="47" t="s">
        <v>53</v>
      </c>
      <c r="B41" s="47">
        <v>21</v>
      </c>
      <c r="C41" s="47">
        <v>21</v>
      </c>
      <c r="D41" s="50">
        <v>0</v>
      </c>
      <c r="E41" s="50"/>
      <c r="F41" s="41">
        <f t="shared" si="26"/>
        <v>0</v>
      </c>
      <c r="G41" s="50">
        <v>3</v>
      </c>
      <c r="H41" s="41">
        <f t="shared" si="27"/>
        <v>14.285714285714285</v>
      </c>
      <c r="I41" s="50"/>
      <c r="J41" s="41">
        <f t="shared" si="28"/>
        <v>0</v>
      </c>
      <c r="K41" s="50">
        <v>17</v>
      </c>
      <c r="L41" s="41">
        <f t="shared" si="29"/>
        <v>80.95238095238095</v>
      </c>
      <c r="M41" s="50">
        <v>1</v>
      </c>
      <c r="N41" s="41">
        <f t="shared" si="30"/>
        <v>4.761904761904762</v>
      </c>
      <c r="O41" s="50"/>
      <c r="P41" s="41">
        <f t="shared" si="31"/>
        <v>0</v>
      </c>
      <c r="Q41" s="41">
        <f t="shared" si="32"/>
        <v>14.285714285714285</v>
      </c>
      <c r="R41" s="41">
        <f t="shared" si="33"/>
        <v>100</v>
      </c>
      <c r="S41" s="49">
        <v>308</v>
      </c>
      <c r="T41" s="50">
        <f t="shared" si="24"/>
        <v>6468</v>
      </c>
      <c r="U41" s="50">
        <v>1228</v>
      </c>
      <c r="V41" s="50">
        <v>5</v>
      </c>
      <c r="W41" s="50">
        <f t="shared" si="10"/>
        <v>1223</v>
      </c>
      <c r="X41" s="41">
        <f t="shared" si="34"/>
        <v>99.92269635126777</v>
      </c>
      <c r="Y41" s="41">
        <f t="shared" si="25"/>
        <v>0.23809523809523808</v>
      </c>
      <c r="Z41" s="49">
        <v>1</v>
      </c>
      <c r="AA41" s="49"/>
      <c r="AB41" s="50"/>
    </row>
    <row r="42" spans="1:28" s="19" customFormat="1" ht="15">
      <c r="A42" s="47">
        <v>721</v>
      </c>
      <c r="B42" s="47">
        <v>23</v>
      </c>
      <c r="C42" s="47">
        <v>23</v>
      </c>
      <c r="D42" s="50">
        <v>0</v>
      </c>
      <c r="E42" s="50"/>
      <c r="F42" s="41">
        <f t="shared" si="26"/>
        <v>0</v>
      </c>
      <c r="G42" s="50">
        <v>13</v>
      </c>
      <c r="H42" s="41">
        <f t="shared" si="27"/>
        <v>56.52173913043478</v>
      </c>
      <c r="I42" s="50">
        <v>1</v>
      </c>
      <c r="J42" s="41">
        <f t="shared" si="28"/>
        <v>4.3478260869565215</v>
      </c>
      <c r="K42" s="50">
        <v>9</v>
      </c>
      <c r="L42" s="41">
        <f t="shared" si="29"/>
        <v>39.130434782608695</v>
      </c>
      <c r="M42" s="50"/>
      <c r="N42" s="41">
        <f t="shared" si="30"/>
        <v>0</v>
      </c>
      <c r="O42" s="50"/>
      <c r="P42" s="41">
        <f t="shared" si="31"/>
        <v>0</v>
      </c>
      <c r="Q42" s="41">
        <f t="shared" si="32"/>
        <v>60.86956521739131</v>
      </c>
      <c r="R42" s="41">
        <f t="shared" si="33"/>
        <v>100</v>
      </c>
      <c r="S42" s="49">
        <v>308</v>
      </c>
      <c r="T42" s="50">
        <f t="shared" si="24"/>
        <v>7084</v>
      </c>
      <c r="U42" s="50">
        <v>1097</v>
      </c>
      <c r="V42" s="50">
        <v>0</v>
      </c>
      <c r="W42" s="50">
        <f t="shared" si="10"/>
        <v>1097</v>
      </c>
      <c r="X42" s="41">
        <f t="shared" si="34"/>
        <v>100</v>
      </c>
      <c r="Y42" s="41">
        <f t="shared" si="25"/>
        <v>0</v>
      </c>
      <c r="Z42" s="49"/>
      <c r="AA42" s="49">
        <v>2</v>
      </c>
      <c r="AB42" s="50"/>
    </row>
    <row r="43" spans="1:28" s="19" customFormat="1" ht="15">
      <c r="A43" s="47">
        <v>821</v>
      </c>
      <c r="B43" s="47">
        <v>25</v>
      </c>
      <c r="C43" s="47">
        <v>25</v>
      </c>
      <c r="D43" s="50">
        <v>0</v>
      </c>
      <c r="E43" s="50"/>
      <c r="F43" s="41">
        <f t="shared" si="26"/>
        <v>0</v>
      </c>
      <c r="G43" s="50">
        <v>10</v>
      </c>
      <c r="H43" s="41">
        <f t="shared" si="27"/>
        <v>40</v>
      </c>
      <c r="I43" s="50"/>
      <c r="J43" s="41">
        <f t="shared" si="28"/>
        <v>0</v>
      </c>
      <c r="K43" s="50">
        <v>15</v>
      </c>
      <c r="L43" s="41">
        <f t="shared" si="29"/>
        <v>60</v>
      </c>
      <c r="M43" s="50"/>
      <c r="N43" s="41">
        <f t="shared" si="30"/>
        <v>0</v>
      </c>
      <c r="O43" s="50"/>
      <c r="P43" s="41">
        <f t="shared" si="31"/>
        <v>0</v>
      </c>
      <c r="Q43" s="41">
        <f t="shared" si="32"/>
        <v>40</v>
      </c>
      <c r="R43" s="41">
        <f t="shared" si="33"/>
        <v>100</v>
      </c>
      <c r="S43" s="49">
        <v>308</v>
      </c>
      <c r="T43" s="50">
        <f t="shared" si="24"/>
        <v>7700</v>
      </c>
      <c r="U43" s="50">
        <v>294</v>
      </c>
      <c r="V43" s="50">
        <v>14</v>
      </c>
      <c r="W43" s="50">
        <f t="shared" si="10"/>
        <v>280</v>
      </c>
      <c r="X43" s="41">
        <f t="shared" si="34"/>
        <v>99.81818181818181</v>
      </c>
      <c r="Y43" s="41">
        <f t="shared" si="25"/>
        <v>0.56</v>
      </c>
      <c r="Z43" s="49">
        <v>1</v>
      </c>
      <c r="AA43" s="49">
        <v>1</v>
      </c>
      <c r="AB43" s="50"/>
    </row>
    <row r="44" spans="1:28" s="19" customFormat="1" ht="15">
      <c r="A44" s="47">
        <v>825</v>
      </c>
      <c r="B44" s="47">
        <v>25</v>
      </c>
      <c r="C44" s="47">
        <v>25</v>
      </c>
      <c r="D44" s="50">
        <v>0</v>
      </c>
      <c r="E44" s="50"/>
      <c r="F44" s="41">
        <f t="shared" si="26"/>
        <v>0</v>
      </c>
      <c r="G44" s="50">
        <v>7</v>
      </c>
      <c r="H44" s="41">
        <f t="shared" si="27"/>
        <v>28.000000000000004</v>
      </c>
      <c r="I44" s="50"/>
      <c r="J44" s="41">
        <f t="shared" si="28"/>
        <v>0</v>
      </c>
      <c r="K44" s="50">
        <v>18</v>
      </c>
      <c r="L44" s="41">
        <f t="shared" si="29"/>
        <v>72</v>
      </c>
      <c r="M44" s="50"/>
      <c r="N44" s="41">
        <f t="shared" si="30"/>
        <v>0</v>
      </c>
      <c r="O44" s="50"/>
      <c r="P44" s="41">
        <f t="shared" si="31"/>
        <v>0</v>
      </c>
      <c r="Q44" s="41">
        <f t="shared" si="32"/>
        <v>28.000000000000004</v>
      </c>
      <c r="R44" s="41">
        <f t="shared" si="33"/>
        <v>100</v>
      </c>
      <c r="S44" s="49">
        <v>308</v>
      </c>
      <c r="T44" s="50">
        <f t="shared" si="24"/>
        <v>7700</v>
      </c>
      <c r="U44" s="50">
        <v>1197</v>
      </c>
      <c r="V44" s="50">
        <v>0</v>
      </c>
      <c r="W44" s="50">
        <f t="shared" si="10"/>
        <v>1197</v>
      </c>
      <c r="X44" s="41">
        <f t="shared" si="34"/>
        <v>100</v>
      </c>
      <c r="Y44" s="41">
        <f t="shared" si="25"/>
        <v>0</v>
      </c>
      <c r="Z44" s="49"/>
      <c r="AA44" s="49"/>
      <c r="AB44" s="50"/>
    </row>
    <row r="45" spans="1:28" s="19" customFormat="1" ht="18.75" customHeight="1">
      <c r="A45" s="27" t="s">
        <v>14</v>
      </c>
      <c r="B45" s="27">
        <f>SUM(B24:B44)</f>
        <v>482</v>
      </c>
      <c r="C45" s="27">
        <f>SUM(C24:C44)</f>
        <v>480</v>
      </c>
      <c r="D45" s="27">
        <f>SUM(D24:D44)</f>
        <v>2</v>
      </c>
      <c r="E45" s="27">
        <f>SUM(E24:E44)</f>
        <v>1</v>
      </c>
      <c r="F45" s="16">
        <f>E45/C45*100</f>
        <v>0.20833333333333334</v>
      </c>
      <c r="G45" s="27">
        <f>SUM(G24:G44)</f>
        <v>107</v>
      </c>
      <c r="H45" s="16">
        <f>G45/C45*100</f>
        <v>22.291666666666668</v>
      </c>
      <c r="I45" s="27">
        <f>SUM(I24:I44)</f>
        <v>6</v>
      </c>
      <c r="J45" s="16">
        <f>I45/C45*100</f>
        <v>1.25</v>
      </c>
      <c r="K45" s="27">
        <f>SUM(K24:K44)</f>
        <v>312</v>
      </c>
      <c r="L45" s="16">
        <f t="shared" si="16"/>
        <v>65</v>
      </c>
      <c r="M45" s="27">
        <f>SUM(M24:M44)</f>
        <v>5</v>
      </c>
      <c r="N45" s="16">
        <f aca="true" t="shared" si="35" ref="N45:N57">M45/C45*100</f>
        <v>1.0416666666666665</v>
      </c>
      <c r="O45" s="27">
        <f>SUM(O24:O44)</f>
        <v>49</v>
      </c>
      <c r="P45" s="16">
        <f>O45/C45*100</f>
        <v>10.208333333333334</v>
      </c>
      <c r="Q45" s="16">
        <f t="shared" si="19"/>
        <v>23.75</v>
      </c>
      <c r="R45" s="16">
        <f>SUM(E45,G45,I45,K45,M45)/C45*100</f>
        <v>89.79166666666667</v>
      </c>
      <c r="S45" s="27">
        <f>SUM(S24:S44)</f>
        <v>6468</v>
      </c>
      <c r="T45" s="27">
        <f>SUM(T24:T44)</f>
        <v>148456</v>
      </c>
      <c r="U45" s="27">
        <f>SUM(U24:U44)</f>
        <v>21058</v>
      </c>
      <c r="V45" s="27">
        <f>SUM(V24:V44)</f>
        <v>1815</v>
      </c>
      <c r="W45" s="27">
        <f>SUM(W24:W44)</f>
        <v>19243</v>
      </c>
      <c r="X45" s="16">
        <f t="shared" si="21"/>
        <v>98.77741553052756</v>
      </c>
      <c r="Y45" s="16">
        <f t="shared" si="22"/>
        <v>3.7655601659751037</v>
      </c>
      <c r="Z45" s="27">
        <f>SUM(Z24:Z44)</f>
        <v>11</v>
      </c>
      <c r="AA45" s="27">
        <f>SUM(AA24:AA44)</f>
        <v>14</v>
      </c>
      <c r="AB45" s="27">
        <f>SUM(AB24:AB44)</f>
        <v>0</v>
      </c>
    </row>
    <row r="46" spans="1:28" s="19" customFormat="1" ht="17.25" customHeight="1">
      <c r="A46" s="47">
        <v>135</v>
      </c>
      <c r="B46" s="47">
        <v>25</v>
      </c>
      <c r="C46" s="47">
        <v>25</v>
      </c>
      <c r="D46" s="50">
        <v>0</v>
      </c>
      <c r="E46" s="50"/>
      <c r="F46" s="41">
        <f>E46/C46*100</f>
        <v>0</v>
      </c>
      <c r="G46" s="50">
        <v>7</v>
      </c>
      <c r="H46" s="41">
        <f>G46/C46*100</f>
        <v>28.000000000000004</v>
      </c>
      <c r="I46" s="50"/>
      <c r="J46" s="41">
        <f>I46/C46*100</f>
        <v>0</v>
      </c>
      <c r="K46" s="50">
        <v>17</v>
      </c>
      <c r="L46" s="41">
        <f t="shared" si="16"/>
        <v>68</v>
      </c>
      <c r="M46" s="50">
        <v>1</v>
      </c>
      <c r="N46" s="41">
        <f t="shared" si="35"/>
        <v>4</v>
      </c>
      <c r="O46" s="50"/>
      <c r="P46" s="41">
        <f>O46/C46*100</f>
        <v>0</v>
      </c>
      <c r="Q46" s="41">
        <f t="shared" si="19"/>
        <v>28.000000000000004</v>
      </c>
      <c r="R46" s="41">
        <f aca="true" t="shared" si="36" ref="R46:R57">SUM(E46,G46,I46,K46,M46)/C46*100</f>
        <v>100</v>
      </c>
      <c r="S46" s="49">
        <v>308</v>
      </c>
      <c r="T46" s="50">
        <f aca="true" t="shared" si="37" ref="T46:T57">B46*S46</f>
        <v>7700</v>
      </c>
      <c r="U46" s="50">
        <v>705</v>
      </c>
      <c r="V46" s="50">
        <v>11</v>
      </c>
      <c r="W46" s="50">
        <f t="shared" si="10"/>
        <v>694</v>
      </c>
      <c r="X46" s="41">
        <f t="shared" si="21"/>
        <v>99.85714285714286</v>
      </c>
      <c r="Y46" s="41">
        <f t="shared" si="22"/>
        <v>0.44</v>
      </c>
      <c r="Z46" s="49"/>
      <c r="AA46" s="49"/>
      <c r="AB46" s="50"/>
    </row>
    <row r="47" spans="1:28" s="19" customFormat="1" ht="17.25" customHeight="1">
      <c r="A47" s="47">
        <v>137</v>
      </c>
      <c r="B47" s="47">
        <v>25</v>
      </c>
      <c r="C47" s="47">
        <v>25</v>
      </c>
      <c r="D47" s="50">
        <v>0</v>
      </c>
      <c r="E47" s="50"/>
      <c r="F47" s="41">
        <f>E47/C47*100</f>
        <v>0</v>
      </c>
      <c r="G47" s="50">
        <v>4</v>
      </c>
      <c r="H47" s="41">
        <f>G47/C47*100</f>
        <v>16</v>
      </c>
      <c r="I47" s="50"/>
      <c r="J47" s="41">
        <f>I47/C47*100</f>
        <v>0</v>
      </c>
      <c r="K47" s="50">
        <v>21</v>
      </c>
      <c r="L47" s="41">
        <f>K47/C47*100</f>
        <v>84</v>
      </c>
      <c r="M47" s="50"/>
      <c r="N47" s="41">
        <f t="shared" si="35"/>
        <v>0</v>
      </c>
      <c r="O47" s="50"/>
      <c r="P47" s="41">
        <f>O47/C47*100</f>
        <v>0</v>
      </c>
      <c r="Q47" s="41">
        <f>SUM(E47,G47,I47)/C47*100</f>
        <v>16</v>
      </c>
      <c r="R47" s="41">
        <f t="shared" si="36"/>
        <v>100</v>
      </c>
      <c r="S47" s="49">
        <v>308</v>
      </c>
      <c r="T47" s="50">
        <f t="shared" si="37"/>
        <v>7700</v>
      </c>
      <c r="U47" s="50">
        <v>847</v>
      </c>
      <c r="V47" s="50">
        <v>23</v>
      </c>
      <c r="W47" s="50">
        <f t="shared" si="10"/>
        <v>824</v>
      </c>
      <c r="X47" s="41">
        <f t="shared" si="21"/>
        <v>99.7012987012987</v>
      </c>
      <c r="Y47" s="41">
        <f t="shared" si="22"/>
        <v>0.92</v>
      </c>
      <c r="Z47" s="49"/>
      <c r="AA47" s="49"/>
      <c r="AB47" s="50"/>
    </row>
    <row r="48" spans="1:28" s="19" customFormat="1" ht="17.25" customHeight="1">
      <c r="A48" s="47" t="s">
        <v>67</v>
      </c>
      <c r="B48" s="47">
        <v>19</v>
      </c>
      <c r="C48" s="47">
        <v>16</v>
      </c>
      <c r="D48" s="50">
        <v>3</v>
      </c>
      <c r="E48" s="50"/>
      <c r="F48" s="41">
        <f>E48/C48*100</f>
        <v>0</v>
      </c>
      <c r="G48" s="50"/>
      <c r="H48" s="41">
        <f>G48/C48*100</f>
        <v>0</v>
      </c>
      <c r="I48" s="50"/>
      <c r="J48" s="41">
        <f>I48/C48*100</f>
        <v>0</v>
      </c>
      <c r="K48" s="50">
        <v>16</v>
      </c>
      <c r="L48" s="41">
        <f>K48/C48*100</f>
        <v>100</v>
      </c>
      <c r="M48" s="50"/>
      <c r="N48" s="41">
        <f t="shared" si="35"/>
        <v>0</v>
      </c>
      <c r="O48" s="50"/>
      <c r="P48" s="41">
        <f>O48/C48*100</f>
        <v>0</v>
      </c>
      <c r="Q48" s="41">
        <f>SUM(E48,G48,I48)/C48*100</f>
        <v>0</v>
      </c>
      <c r="R48" s="41">
        <f t="shared" si="36"/>
        <v>100</v>
      </c>
      <c r="S48" s="49">
        <v>312</v>
      </c>
      <c r="T48" s="50">
        <f t="shared" si="37"/>
        <v>5928</v>
      </c>
      <c r="U48" s="50">
        <v>1428</v>
      </c>
      <c r="V48" s="50">
        <v>25</v>
      </c>
      <c r="W48" s="50">
        <f t="shared" si="10"/>
        <v>1403</v>
      </c>
      <c r="X48" s="41">
        <f t="shared" si="21"/>
        <v>99.57827260458839</v>
      </c>
      <c r="Y48" s="41">
        <f t="shared" si="22"/>
        <v>1.3157894736842106</v>
      </c>
      <c r="Z48" s="49"/>
      <c r="AA48" s="49">
        <v>1</v>
      </c>
      <c r="AB48" s="50"/>
    </row>
    <row r="49" spans="1:28" s="19" customFormat="1" ht="17.25" customHeight="1">
      <c r="A49" s="47">
        <v>431</v>
      </c>
      <c r="B49" s="47">
        <v>25</v>
      </c>
      <c r="C49" s="47">
        <v>25</v>
      </c>
      <c r="D49" s="50">
        <v>0</v>
      </c>
      <c r="E49" s="50"/>
      <c r="F49" s="41">
        <f>E49/C49*100</f>
        <v>0</v>
      </c>
      <c r="G49" s="50">
        <v>3</v>
      </c>
      <c r="H49" s="41">
        <f>G49/C49*100</f>
        <v>12</v>
      </c>
      <c r="I49" s="50"/>
      <c r="J49" s="41">
        <f>I49/C49*100</f>
        <v>0</v>
      </c>
      <c r="K49" s="50">
        <v>21</v>
      </c>
      <c r="L49" s="41">
        <f>K49/C49*100</f>
        <v>84</v>
      </c>
      <c r="M49" s="50"/>
      <c r="N49" s="41">
        <f t="shared" si="35"/>
        <v>0</v>
      </c>
      <c r="O49" s="50">
        <v>1</v>
      </c>
      <c r="P49" s="41">
        <f>O49/C49*100</f>
        <v>4</v>
      </c>
      <c r="Q49" s="41">
        <f>SUM(E49,G49,I49)/C49*100</f>
        <v>12</v>
      </c>
      <c r="R49" s="41">
        <f t="shared" si="36"/>
        <v>96</v>
      </c>
      <c r="S49" s="49">
        <v>308</v>
      </c>
      <c r="T49" s="42">
        <f t="shared" si="37"/>
        <v>7700</v>
      </c>
      <c r="U49" s="50">
        <v>123</v>
      </c>
      <c r="V49" s="50">
        <v>23</v>
      </c>
      <c r="W49" s="50">
        <f t="shared" si="10"/>
        <v>100</v>
      </c>
      <c r="X49" s="41">
        <f t="shared" si="21"/>
        <v>99.7012987012987</v>
      </c>
      <c r="Y49" s="41">
        <f t="shared" si="22"/>
        <v>0.92</v>
      </c>
      <c r="Z49" s="49"/>
      <c r="AA49" s="49"/>
      <c r="AB49" s="50"/>
    </row>
    <row r="50" spans="1:28" s="45" customFormat="1" ht="15" customHeight="1">
      <c r="A50" s="47">
        <v>433</v>
      </c>
      <c r="B50" s="47">
        <v>24</v>
      </c>
      <c r="C50" s="47">
        <v>22</v>
      </c>
      <c r="D50" s="50">
        <v>2</v>
      </c>
      <c r="E50" s="50">
        <v>3</v>
      </c>
      <c r="F50" s="41">
        <f aca="true" t="shared" si="38" ref="F50:F57">E50/C50*100</f>
        <v>13.636363636363635</v>
      </c>
      <c r="G50" s="50">
        <v>15</v>
      </c>
      <c r="H50" s="41">
        <f aca="true" t="shared" si="39" ref="H50:H57">G50/C50*100</f>
        <v>68.18181818181817</v>
      </c>
      <c r="I50" s="50"/>
      <c r="J50" s="41">
        <f aca="true" t="shared" si="40" ref="J50:J57">I50/C50*100</f>
        <v>0</v>
      </c>
      <c r="K50" s="50">
        <v>4</v>
      </c>
      <c r="L50" s="41">
        <f aca="true" t="shared" si="41" ref="L50:L57">K50/C50*100</f>
        <v>18.181818181818183</v>
      </c>
      <c r="M50" s="50"/>
      <c r="N50" s="41">
        <f t="shared" si="35"/>
        <v>0</v>
      </c>
      <c r="O50" s="50"/>
      <c r="P50" s="41">
        <f aca="true" t="shared" si="42" ref="P50:P57">O50/C50*100</f>
        <v>0</v>
      </c>
      <c r="Q50" s="41">
        <f aca="true" t="shared" si="43" ref="Q50:Q57">SUM(E50,G50,I50)/C50*100</f>
        <v>81.81818181818183</v>
      </c>
      <c r="R50" s="41">
        <f t="shared" si="36"/>
        <v>100</v>
      </c>
      <c r="S50" s="49">
        <v>308</v>
      </c>
      <c r="T50" s="50">
        <f t="shared" si="37"/>
        <v>7392</v>
      </c>
      <c r="U50" s="50">
        <v>1652</v>
      </c>
      <c r="V50" s="50">
        <v>37</v>
      </c>
      <c r="W50" s="50">
        <f t="shared" si="10"/>
        <v>1615</v>
      </c>
      <c r="X50" s="41">
        <f t="shared" si="21"/>
        <v>99.49945887445888</v>
      </c>
      <c r="Y50" s="41">
        <f t="shared" si="22"/>
        <v>1.5416666666666667</v>
      </c>
      <c r="Z50" s="49">
        <v>1</v>
      </c>
      <c r="AA50" s="49">
        <v>1</v>
      </c>
      <c r="AB50" s="50"/>
    </row>
    <row r="51" spans="1:28" s="19" customFormat="1" ht="15">
      <c r="A51" s="47" t="s">
        <v>48</v>
      </c>
      <c r="B51" s="47">
        <v>17</v>
      </c>
      <c r="C51" s="47">
        <v>17</v>
      </c>
      <c r="D51" s="50">
        <v>0</v>
      </c>
      <c r="E51" s="50"/>
      <c r="F51" s="41">
        <f t="shared" si="38"/>
        <v>0</v>
      </c>
      <c r="G51" s="50">
        <v>4</v>
      </c>
      <c r="H51" s="41">
        <f t="shared" si="39"/>
        <v>23.52941176470588</v>
      </c>
      <c r="I51" s="50">
        <v>2</v>
      </c>
      <c r="J51" s="41">
        <f t="shared" si="40"/>
        <v>11.76470588235294</v>
      </c>
      <c r="K51" s="50">
        <v>11</v>
      </c>
      <c r="L51" s="41">
        <f t="shared" si="41"/>
        <v>64.70588235294117</v>
      </c>
      <c r="M51" s="50"/>
      <c r="N51" s="41">
        <f t="shared" si="35"/>
        <v>0</v>
      </c>
      <c r="O51" s="50"/>
      <c r="P51" s="41">
        <f t="shared" si="42"/>
        <v>0</v>
      </c>
      <c r="Q51" s="41">
        <f t="shared" si="43"/>
        <v>35.294117647058826</v>
      </c>
      <c r="R51" s="41">
        <f t="shared" si="36"/>
        <v>100</v>
      </c>
      <c r="S51" s="49">
        <v>308</v>
      </c>
      <c r="T51" s="50">
        <f t="shared" si="37"/>
        <v>5236</v>
      </c>
      <c r="U51" s="50">
        <v>1567</v>
      </c>
      <c r="V51" s="50">
        <v>295</v>
      </c>
      <c r="W51" s="50">
        <f t="shared" si="10"/>
        <v>1272</v>
      </c>
      <c r="X51" s="41">
        <f t="shared" si="21"/>
        <v>94.3659281894576</v>
      </c>
      <c r="Y51" s="41">
        <f t="shared" si="22"/>
        <v>17.352941176470587</v>
      </c>
      <c r="Z51" s="49"/>
      <c r="AA51" s="49">
        <v>1</v>
      </c>
      <c r="AB51" s="50"/>
    </row>
    <row r="52" spans="1:28" s="19" customFormat="1" ht="15">
      <c r="A52" s="47">
        <v>231</v>
      </c>
      <c r="B52" s="47">
        <v>25</v>
      </c>
      <c r="C52" s="47">
        <v>23</v>
      </c>
      <c r="D52" s="50">
        <v>2</v>
      </c>
      <c r="E52" s="50"/>
      <c r="F52" s="41">
        <f t="shared" si="38"/>
        <v>0</v>
      </c>
      <c r="G52" s="50">
        <v>4</v>
      </c>
      <c r="H52" s="41">
        <f t="shared" si="39"/>
        <v>17.391304347826086</v>
      </c>
      <c r="I52" s="50"/>
      <c r="J52" s="41">
        <f t="shared" si="40"/>
        <v>0</v>
      </c>
      <c r="K52" s="50">
        <v>14</v>
      </c>
      <c r="L52" s="41">
        <f t="shared" si="41"/>
        <v>60.86956521739131</v>
      </c>
      <c r="M52" s="50">
        <v>1</v>
      </c>
      <c r="N52" s="41">
        <f t="shared" si="35"/>
        <v>4.3478260869565215</v>
      </c>
      <c r="O52" s="50">
        <v>4</v>
      </c>
      <c r="P52" s="41">
        <f t="shared" si="42"/>
        <v>17.391304347826086</v>
      </c>
      <c r="Q52" s="41">
        <f t="shared" si="43"/>
        <v>17.391304347826086</v>
      </c>
      <c r="R52" s="41">
        <f t="shared" si="36"/>
        <v>82.6086956521739</v>
      </c>
      <c r="S52" s="49">
        <v>308</v>
      </c>
      <c r="T52" s="50">
        <f t="shared" si="37"/>
        <v>7700</v>
      </c>
      <c r="U52" s="50">
        <v>1773</v>
      </c>
      <c r="V52" s="50">
        <v>73</v>
      </c>
      <c r="W52" s="50">
        <f t="shared" si="10"/>
        <v>1700</v>
      </c>
      <c r="X52" s="41">
        <f t="shared" si="21"/>
        <v>99.05194805194805</v>
      </c>
      <c r="Y52" s="41">
        <f t="shared" si="22"/>
        <v>2.92</v>
      </c>
      <c r="Z52" s="49"/>
      <c r="AA52" s="49"/>
      <c r="AB52" s="50"/>
    </row>
    <row r="53" spans="1:28" s="19" customFormat="1" ht="15">
      <c r="A53" s="47">
        <v>237</v>
      </c>
      <c r="B53" s="47">
        <v>24</v>
      </c>
      <c r="C53" s="47">
        <v>21</v>
      </c>
      <c r="D53" s="50">
        <v>3</v>
      </c>
      <c r="E53" s="50">
        <v>1</v>
      </c>
      <c r="F53" s="41">
        <f t="shared" si="38"/>
        <v>4.761904761904762</v>
      </c>
      <c r="G53" s="50">
        <v>5</v>
      </c>
      <c r="H53" s="41">
        <f t="shared" si="39"/>
        <v>23.809523809523807</v>
      </c>
      <c r="I53" s="50">
        <v>2</v>
      </c>
      <c r="J53" s="41">
        <f t="shared" si="40"/>
        <v>9.523809523809524</v>
      </c>
      <c r="K53" s="50">
        <v>13</v>
      </c>
      <c r="L53" s="41">
        <f t="shared" si="41"/>
        <v>61.904761904761905</v>
      </c>
      <c r="M53" s="50"/>
      <c r="N53" s="41">
        <f t="shared" si="35"/>
        <v>0</v>
      </c>
      <c r="O53" s="50"/>
      <c r="P53" s="41">
        <f t="shared" si="42"/>
        <v>0</v>
      </c>
      <c r="Q53" s="41">
        <f t="shared" si="43"/>
        <v>38.095238095238095</v>
      </c>
      <c r="R53" s="41">
        <f t="shared" si="36"/>
        <v>100</v>
      </c>
      <c r="S53" s="49">
        <v>308</v>
      </c>
      <c r="T53" s="50">
        <f t="shared" si="37"/>
        <v>7392</v>
      </c>
      <c r="U53" s="50">
        <v>1800</v>
      </c>
      <c r="V53" s="50">
        <v>90</v>
      </c>
      <c r="W53" s="50">
        <f t="shared" si="10"/>
        <v>1710</v>
      </c>
      <c r="X53" s="41">
        <f t="shared" si="21"/>
        <v>98.78246753246754</v>
      </c>
      <c r="Y53" s="41">
        <f t="shared" si="22"/>
        <v>3.75</v>
      </c>
      <c r="Z53" s="49"/>
      <c r="AA53" s="49"/>
      <c r="AB53" s="50"/>
    </row>
    <row r="54" spans="1:28" s="42" customFormat="1" ht="15.75" customHeight="1">
      <c r="A54" s="47">
        <v>1033</v>
      </c>
      <c r="B54" s="47">
        <v>24</v>
      </c>
      <c r="C54" s="47">
        <v>23</v>
      </c>
      <c r="D54" s="50">
        <v>1</v>
      </c>
      <c r="E54" s="50"/>
      <c r="F54" s="41">
        <f t="shared" si="38"/>
        <v>0</v>
      </c>
      <c r="G54" s="50">
        <v>5</v>
      </c>
      <c r="H54" s="41">
        <f t="shared" si="39"/>
        <v>21.73913043478261</v>
      </c>
      <c r="I54" s="50"/>
      <c r="J54" s="41">
        <f t="shared" si="40"/>
        <v>0</v>
      </c>
      <c r="K54" s="50">
        <v>18</v>
      </c>
      <c r="L54" s="41">
        <f t="shared" si="41"/>
        <v>78.26086956521739</v>
      </c>
      <c r="M54" s="50"/>
      <c r="N54" s="41">
        <f t="shared" si="35"/>
        <v>0</v>
      </c>
      <c r="O54" s="50"/>
      <c r="P54" s="41">
        <f t="shared" si="42"/>
        <v>0</v>
      </c>
      <c r="Q54" s="41">
        <f t="shared" si="43"/>
        <v>21.73913043478261</v>
      </c>
      <c r="R54" s="41">
        <f t="shared" si="36"/>
        <v>100</v>
      </c>
      <c r="S54" s="49">
        <v>312</v>
      </c>
      <c r="T54" s="50">
        <f t="shared" si="37"/>
        <v>7488</v>
      </c>
      <c r="U54" s="50">
        <v>1493</v>
      </c>
      <c r="V54" s="50">
        <v>127</v>
      </c>
      <c r="W54" s="50">
        <f t="shared" si="10"/>
        <v>1366</v>
      </c>
      <c r="X54" s="41">
        <f t="shared" si="21"/>
        <v>98.30395299145299</v>
      </c>
      <c r="Y54" s="41">
        <f t="shared" si="22"/>
        <v>5.291666666666667</v>
      </c>
      <c r="Z54" s="49"/>
      <c r="AA54" s="49"/>
      <c r="AB54" s="50"/>
    </row>
    <row r="55" spans="1:28" s="19" customFormat="1" ht="15.75" customHeight="1">
      <c r="A55" s="48" t="s">
        <v>68</v>
      </c>
      <c r="B55" s="47">
        <v>20</v>
      </c>
      <c r="C55" s="47">
        <v>20</v>
      </c>
      <c r="D55" s="50">
        <v>0</v>
      </c>
      <c r="E55" s="50">
        <v>1</v>
      </c>
      <c r="F55" s="41">
        <f t="shared" si="38"/>
        <v>5</v>
      </c>
      <c r="G55" s="50">
        <v>8</v>
      </c>
      <c r="H55" s="41">
        <f t="shared" si="39"/>
        <v>40</v>
      </c>
      <c r="I55" s="50"/>
      <c r="J55" s="41">
        <f t="shared" si="40"/>
        <v>0</v>
      </c>
      <c r="K55" s="50">
        <v>11</v>
      </c>
      <c r="L55" s="41">
        <f t="shared" si="41"/>
        <v>55.00000000000001</v>
      </c>
      <c r="M55" s="50"/>
      <c r="N55" s="41">
        <f t="shared" si="35"/>
        <v>0</v>
      </c>
      <c r="O55" s="50"/>
      <c r="P55" s="41">
        <f t="shared" si="42"/>
        <v>0</v>
      </c>
      <c r="Q55" s="41">
        <f t="shared" si="43"/>
        <v>45</v>
      </c>
      <c r="R55" s="41">
        <f t="shared" si="36"/>
        <v>100</v>
      </c>
      <c r="S55" s="49">
        <v>312</v>
      </c>
      <c r="T55" s="50">
        <f t="shared" si="37"/>
        <v>6240</v>
      </c>
      <c r="U55" s="50">
        <v>828</v>
      </c>
      <c r="V55" s="50">
        <v>60</v>
      </c>
      <c r="W55" s="50">
        <f t="shared" si="10"/>
        <v>768</v>
      </c>
      <c r="X55" s="41">
        <f t="shared" si="21"/>
        <v>99.03846153846155</v>
      </c>
      <c r="Y55" s="41">
        <f t="shared" si="22"/>
        <v>3</v>
      </c>
      <c r="Z55" s="49"/>
      <c r="AA55" s="49"/>
      <c r="AB55" s="50"/>
    </row>
    <row r="56" spans="1:28" s="19" customFormat="1" ht="15.75" customHeight="1">
      <c r="A56" s="47">
        <v>931</v>
      </c>
      <c r="B56" s="47">
        <v>22</v>
      </c>
      <c r="C56" s="47">
        <v>22</v>
      </c>
      <c r="D56" s="50">
        <v>0</v>
      </c>
      <c r="E56" s="50">
        <v>1</v>
      </c>
      <c r="F56" s="41">
        <f t="shared" si="38"/>
        <v>4.545454545454546</v>
      </c>
      <c r="G56" s="50">
        <v>11</v>
      </c>
      <c r="H56" s="41">
        <f t="shared" si="39"/>
        <v>50</v>
      </c>
      <c r="I56" s="50"/>
      <c r="J56" s="41">
        <f t="shared" si="40"/>
        <v>0</v>
      </c>
      <c r="K56" s="50">
        <v>10</v>
      </c>
      <c r="L56" s="41">
        <f t="shared" si="41"/>
        <v>45.45454545454545</v>
      </c>
      <c r="M56" s="50"/>
      <c r="N56" s="41">
        <f t="shared" si="35"/>
        <v>0</v>
      </c>
      <c r="O56" s="50"/>
      <c r="P56" s="41">
        <f t="shared" si="42"/>
        <v>0</v>
      </c>
      <c r="Q56" s="41">
        <f t="shared" si="43"/>
        <v>54.54545454545454</v>
      </c>
      <c r="R56" s="41">
        <f t="shared" si="36"/>
        <v>100</v>
      </c>
      <c r="S56" s="49">
        <v>312</v>
      </c>
      <c r="T56" s="50">
        <f t="shared" si="37"/>
        <v>6864</v>
      </c>
      <c r="U56" s="50">
        <v>572</v>
      </c>
      <c r="V56" s="50">
        <v>16</v>
      </c>
      <c r="W56" s="50">
        <f t="shared" si="10"/>
        <v>556</v>
      </c>
      <c r="X56" s="41">
        <f t="shared" si="21"/>
        <v>99.76689976689977</v>
      </c>
      <c r="Y56" s="41">
        <f t="shared" si="22"/>
        <v>0.7272727272727273</v>
      </c>
      <c r="Z56" s="49"/>
      <c r="AA56" s="49"/>
      <c r="AB56" s="50"/>
    </row>
    <row r="57" spans="1:28" s="19" customFormat="1" ht="15" customHeight="1">
      <c r="A57" s="47" t="s">
        <v>69</v>
      </c>
      <c r="B57" s="47">
        <v>13</v>
      </c>
      <c r="C57" s="47">
        <v>11</v>
      </c>
      <c r="D57" s="50">
        <v>2</v>
      </c>
      <c r="E57" s="50"/>
      <c r="F57" s="41">
        <f t="shared" si="38"/>
        <v>0</v>
      </c>
      <c r="G57" s="50">
        <v>2</v>
      </c>
      <c r="H57" s="41">
        <f t="shared" si="39"/>
        <v>18.181818181818183</v>
      </c>
      <c r="I57" s="50">
        <v>1</v>
      </c>
      <c r="J57" s="41">
        <f t="shared" si="40"/>
        <v>9.090909090909092</v>
      </c>
      <c r="K57" s="50">
        <v>8</v>
      </c>
      <c r="L57" s="41">
        <f t="shared" si="41"/>
        <v>72.72727272727273</v>
      </c>
      <c r="M57" s="50"/>
      <c r="N57" s="41">
        <f t="shared" si="35"/>
        <v>0</v>
      </c>
      <c r="O57" s="50"/>
      <c r="P57" s="41">
        <f t="shared" si="42"/>
        <v>0</v>
      </c>
      <c r="Q57" s="41">
        <f t="shared" si="43"/>
        <v>27.27272727272727</v>
      </c>
      <c r="R57" s="41">
        <f t="shared" si="36"/>
        <v>100</v>
      </c>
      <c r="S57" s="49">
        <v>312</v>
      </c>
      <c r="T57" s="50">
        <f t="shared" si="37"/>
        <v>4056</v>
      </c>
      <c r="U57" s="50">
        <v>570</v>
      </c>
      <c r="V57" s="50">
        <v>90</v>
      </c>
      <c r="W57" s="50">
        <f t="shared" si="10"/>
        <v>480</v>
      </c>
      <c r="X57" s="41">
        <f t="shared" si="21"/>
        <v>97.7810650887574</v>
      </c>
      <c r="Y57" s="41">
        <f t="shared" si="22"/>
        <v>6.923076923076923</v>
      </c>
      <c r="Z57" s="49"/>
      <c r="AA57" s="49"/>
      <c r="AB57" s="50"/>
    </row>
    <row r="58" spans="1:28" s="19" customFormat="1" ht="15.75" customHeight="1">
      <c r="A58" s="47">
        <v>331</v>
      </c>
      <c r="B58" s="47">
        <v>22</v>
      </c>
      <c r="C58" s="47">
        <v>22</v>
      </c>
      <c r="D58" s="50">
        <v>0</v>
      </c>
      <c r="E58" s="50"/>
      <c r="F58" s="41">
        <f>E58/C58*100</f>
        <v>0</v>
      </c>
      <c r="G58" s="50">
        <v>6</v>
      </c>
      <c r="H58" s="41">
        <f>G58/C58*100</f>
        <v>27.27272727272727</v>
      </c>
      <c r="I58" s="50"/>
      <c r="J58" s="41">
        <f>I58/C58*100</f>
        <v>0</v>
      </c>
      <c r="K58" s="50">
        <v>16</v>
      </c>
      <c r="L58" s="41">
        <f aca="true" t="shared" si="44" ref="L58:L74">K58/C58*100</f>
        <v>72.72727272727273</v>
      </c>
      <c r="M58" s="50"/>
      <c r="N58" s="41">
        <f>M58/C58*100</f>
        <v>0</v>
      </c>
      <c r="O58" s="50"/>
      <c r="P58" s="41">
        <f>O58/C58*100</f>
        <v>0</v>
      </c>
      <c r="Q58" s="41">
        <f>SUM(E58,G58,I58)/C58*100</f>
        <v>27.27272727272727</v>
      </c>
      <c r="R58" s="41">
        <f>SUM(E58,G58,I58,K58,M58)/C58*100</f>
        <v>100</v>
      </c>
      <c r="S58" s="49">
        <v>308</v>
      </c>
      <c r="T58" s="50">
        <f aca="true" t="shared" si="45" ref="T58:T67">B58*S58</f>
        <v>6776</v>
      </c>
      <c r="U58" s="50">
        <v>1358</v>
      </c>
      <c r="V58" s="50">
        <v>18</v>
      </c>
      <c r="W58" s="50">
        <f t="shared" si="10"/>
        <v>1340</v>
      </c>
      <c r="X58" s="41">
        <f>(T58-V58)/T58*100</f>
        <v>99.73435655253837</v>
      </c>
      <c r="Y58" s="41">
        <f aca="true" t="shared" si="46" ref="Y58:Y67">V58/B58</f>
        <v>0.8181818181818182</v>
      </c>
      <c r="Z58" s="49"/>
      <c r="AA58" s="49"/>
      <c r="AB58" s="50"/>
    </row>
    <row r="59" spans="1:28" s="19" customFormat="1" ht="15.75" customHeight="1">
      <c r="A59" s="47">
        <v>632</v>
      </c>
      <c r="B59" s="47">
        <v>23</v>
      </c>
      <c r="C59" s="47">
        <v>22</v>
      </c>
      <c r="D59" s="50">
        <v>1</v>
      </c>
      <c r="E59" s="50">
        <v>3</v>
      </c>
      <c r="F59" s="41">
        <f>E59/C59*100</f>
        <v>13.636363636363635</v>
      </c>
      <c r="G59" s="50">
        <v>14</v>
      </c>
      <c r="H59" s="41">
        <f>G59/C59*100</f>
        <v>63.63636363636363</v>
      </c>
      <c r="I59" s="50"/>
      <c r="J59" s="41">
        <f>I59/C59*100</f>
        <v>0</v>
      </c>
      <c r="K59" s="50">
        <v>4</v>
      </c>
      <c r="L59" s="41">
        <f t="shared" si="44"/>
        <v>18.181818181818183</v>
      </c>
      <c r="M59" s="50">
        <v>1</v>
      </c>
      <c r="N59" s="41">
        <f>M59/C59*100</f>
        <v>4.545454545454546</v>
      </c>
      <c r="O59" s="50"/>
      <c r="P59" s="41">
        <f>O59/C59*100</f>
        <v>0</v>
      </c>
      <c r="Q59" s="41">
        <f>SUM(E59,G59,I59)/C59*100</f>
        <v>77.27272727272727</v>
      </c>
      <c r="R59" s="41">
        <f>SUM(E59,G59,I59,K59,M59)/C59*100</f>
        <v>100</v>
      </c>
      <c r="S59" s="49">
        <v>308</v>
      </c>
      <c r="T59" s="50">
        <f t="shared" si="45"/>
        <v>7084</v>
      </c>
      <c r="U59" s="50">
        <v>1560</v>
      </c>
      <c r="V59" s="50">
        <v>0</v>
      </c>
      <c r="W59" s="50">
        <f t="shared" si="10"/>
        <v>1560</v>
      </c>
      <c r="X59" s="41">
        <f>(T59-V59)/T59*100</f>
        <v>100</v>
      </c>
      <c r="Y59" s="41">
        <f t="shared" si="46"/>
        <v>0</v>
      </c>
      <c r="Z59" s="49"/>
      <c r="AA59" s="49"/>
      <c r="AB59" s="50"/>
    </row>
    <row r="60" spans="1:28" s="19" customFormat="1" ht="15.75" customHeight="1">
      <c r="A60" s="47">
        <v>633</v>
      </c>
      <c r="B60" s="47">
        <v>26</v>
      </c>
      <c r="C60" s="47">
        <v>26</v>
      </c>
      <c r="D60" s="50">
        <v>0</v>
      </c>
      <c r="E60" s="50">
        <v>10</v>
      </c>
      <c r="F60" s="41">
        <f aca="true" t="shared" si="47" ref="F60:F67">E60/C60*100</f>
        <v>38.46153846153847</v>
      </c>
      <c r="G60" s="50">
        <v>14</v>
      </c>
      <c r="H60" s="41">
        <f aca="true" t="shared" si="48" ref="H60:H67">G60/C60*100</f>
        <v>53.84615384615385</v>
      </c>
      <c r="I60" s="50"/>
      <c r="J60" s="41">
        <f aca="true" t="shared" si="49" ref="J60:J67">I60/C60*100</f>
        <v>0</v>
      </c>
      <c r="K60" s="50">
        <v>2</v>
      </c>
      <c r="L60" s="41">
        <f t="shared" si="44"/>
        <v>7.6923076923076925</v>
      </c>
      <c r="M60" s="50"/>
      <c r="N60" s="41">
        <f aca="true" t="shared" si="50" ref="N60:N74">M60/C60*100</f>
        <v>0</v>
      </c>
      <c r="O60" s="50"/>
      <c r="P60" s="41">
        <f aca="true" t="shared" si="51" ref="P60:P68">O60/C60*100</f>
        <v>0</v>
      </c>
      <c r="Q60" s="41">
        <f aca="true" t="shared" si="52" ref="Q60:Q68">SUM(E60,G60,I60)/C60*100</f>
        <v>92.3076923076923</v>
      </c>
      <c r="R60" s="41">
        <f aca="true" t="shared" si="53" ref="R60:R67">SUM(E60,G60,I60,K60,M60)/C60*100</f>
        <v>100</v>
      </c>
      <c r="S60" s="49">
        <v>308</v>
      </c>
      <c r="T60" s="50">
        <f t="shared" si="45"/>
        <v>8008</v>
      </c>
      <c r="U60" s="50">
        <v>1844</v>
      </c>
      <c r="V60" s="50">
        <v>0</v>
      </c>
      <c r="W60" s="50">
        <f t="shared" si="10"/>
        <v>1844</v>
      </c>
      <c r="X60" s="41">
        <f aca="true" t="shared" si="54" ref="X60:X67">(T60-V60)/T60*100</f>
        <v>100</v>
      </c>
      <c r="Y60" s="41">
        <f t="shared" si="46"/>
        <v>0</v>
      </c>
      <c r="Z60" s="49">
        <v>1</v>
      </c>
      <c r="AA60" s="49"/>
      <c r="AB60" s="50"/>
    </row>
    <row r="61" spans="1:28" s="19" customFormat="1" ht="15">
      <c r="A61" s="47" t="s">
        <v>54</v>
      </c>
      <c r="B61" s="47">
        <v>22</v>
      </c>
      <c r="C61" s="47">
        <v>22</v>
      </c>
      <c r="D61" s="50">
        <v>0</v>
      </c>
      <c r="E61" s="50"/>
      <c r="F61" s="41">
        <f t="shared" si="47"/>
        <v>0</v>
      </c>
      <c r="G61" s="50">
        <v>6</v>
      </c>
      <c r="H61" s="41">
        <f t="shared" si="48"/>
        <v>27.27272727272727</v>
      </c>
      <c r="I61" s="50"/>
      <c r="J61" s="41">
        <f t="shared" si="49"/>
        <v>0</v>
      </c>
      <c r="K61" s="50">
        <v>14</v>
      </c>
      <c r="L61" s="41">
        <f t="shared" si="44"/>
        <v>63.63636363636363</v>
      </c>
      <c r="M61" s="50">
        <v>1</v>
      </c>
      <c r="N61" s="41">
        <f t="shared" si="50"/>
        <v>4.545454545454546</v>
      </c>
      <c r="O61" s="50">
        <v>1</v>
      </c>
      <c r="P61" s="41">
        <f t="shared" si="51"/>
        <v>4.545454545454546</v>
      </c>
      <c r="Q61" s="41">
        <f t="shared" si="52"/>
        <v>27.27272727272727</v>
      </c>
      <c r="R61" s="41">
        <f t="shared" si="53"/>
        <v>95.45454545454545</v>
      </c>
      <c r="S61" s="49">
        <v>308</v>
      </c>
      <c r="T61" s="50">
        <f t="shared" si="45"/>
        <v>6776</v>
      </c>
      <c r="U61" s="50">
        <v>770</v>
      </c>
      <c r="V61" s="50">
        <v>0</v>
      </c>
      <c r="W61" s="50">
        <f t="shared" si="10"/>
        <v>770</v>
      </c>
      <c r="X61" s="41">
        <f t="shared" si="54"/>
        <v>100</v>
      </c>
      <c r="Y61" s="41">
        <f t="shared" si="46"/>
        <v>0</v>
      </c>
      <c r="Z61" s="49"/>
      <c r="AA61" s="49"/>
      <c r="AB61" s="50"/>
    </row>
    <row r="62" spans="1:28" s="19" customFormat="1" ht="15.75" customHeight="1">
      <c r="A62" s="47" t="s">
        <v>70</v>
      </c>
      <c r="B62" s="47">
        <v>15</v>
      </c>
      <c r="C62" s="47">
        <v>15</v>
      </c>
      <c r="D62" s="50">
        <v>0</v>
      </c>
      <c r="E62" s="50"/>
      <c r="F62" s="41">
        <f t="shared" si="47"/>
        <v>0</v>
      </c>
      <c r="G62" s="50">
        <v>3</v>
      </c>
      <c r="H62" s="41">
        <f t="shared" si="48"/>
        <v>20</v>
      </c>
      <c r="I62" s="50"/>
      <c r="J62" s="41">
        <f t="shared" si="49"/>
        <v>0</v>
      </c>
      <c r="K62" s="50">
        <v>9</v>
      </c>
      <c r="L62" s="41">
        <f t="shared" si="44"/>
        <v>60</v>
      </c>
      <c r="M62" s="50">
        <v>3</v>
      </c>
      <c r="N62" s="41">
        <f t="shared" si="50"/>
        <v>20</v>
      </c>
      <c r="O62" s="50"/>
      <c r="P62" s="41">
        <f t="shared" si="51"/>
        <v>0</v>
      </c>
      <c r="Q62" s="41">
        <f t="shared" si="52"/>
        <v>20</v>
      </c>
      <c r="R62" s="41">
        <f t="shared" si="53"/>
        <v>100</v>
      </c>
      <c r="S62" s="49">
        <v>308</v>
      </c>
      <c r="T62" s="50">
        <f t="shared" si="45"/>
        <v>4620</v>
      </c>
      <c r="U62" s="50">
        <v>1599</v>
      </c>
      <c r="V62" s="43">
        <v>0</v>
      </c>
      <c r="W62" s="50">
        <f t="shared" si="10"/>
        <v>1599</v>
      </c>
      <c r="X62" s="41">
        <f t="shared" si="54"/>
        <v>100</v>
      </c>
      <c r="Y62" s="41">
        <f t="shared" si="46"/>
        <v>0</v>
      </c>
      <c r="Z62" s="49"/>
      <c r="AA62" s="49">
        <v>1</v>
      </c>
      <c r="AB62" s="50"/>
    </row>
    <row r="63" spans="1:28" s="19" customFormat="1" ht="15.75" customHeight="1">
      <c r="A63" s="47">
        <v>737</v>
      </c>
      <c r="B63" s="47">
        <v>24</v>
      </c>
      <c r="C63" s="47">
        <v>24</v>
      </c>
      <c r="D63" s="50">
        <v>0</v>
      </c>
      <c r="E63" s="50">
        <v>3</v>
      </c>
      <c r="F63" s="41">
        <f t="shared" si="47"/>
        <v>12.5</v>
      </c>
      <c r="G63" s="50">
        <v>18</v>
      </c>
      <c r="H63" s="41">
        <f t="shared" si="48"/>
        <v>75</v>
      </c>
      <c r="I63" s="50">
        <v>2</v>
      </c>
      <c r="J63" s="41">
        <f t="shared" si="49"/>
        <v>8.333333333333332</v>
      </c>
      <c r="K63" s="50"/>
      <c r="L63" s="41">
        <f t="shared" si="44"/>
        <v>0</v>
      </c>
      <c r="M63" s="50">
        <v>1</v>
      </c>
      <c r="N63" s="41">
        <f t="shared" si="50"/>
        <v>4.166666666666666</v>
      </c>
      <c r="O63" s="50"/>
      <c r="P63" s="41">
        <f t="shared" si="51"/>
        <v>0</v>
      </c>
      <c r="Q63" s="41">
        <f t="shared" si="52"/>
        <v>95.83333333333334</v>
      </c>
      <c r="R63" s="41">
        <f t="shared" si="53"/>
        <v>100</v>
      </c>
      <c r="S63" s="49">
        <v>308</v>
      </c>
      <c r="T63" s="50">
        <f t="shared" si="45"/>
        <v>7392</v>
      </c>
      <c r="U63" s="50">
        <v>724</v>
      </c>
      <c r="V63" s="43">
        <v>0</v>
      </c>
      <c r="W63" s="50">
        <f t="shared" si="10"/>
        <v>724</v>
      </c>
      <c r="X63" s="41">
        <f t="shared" si="54"/>
        <v>100</v>
      </c>
      <c r="Y63" s="41">
        <f t="shared" si="46"/>
        <v>0</v>
      </c>
      <c r="Z63" s="49"/>
      <c r="AA63" s="49">
        <v>1</v>
      </c>
      <c r="AB63" s="50"/>
    </row>
    <row r="64" spans="1:28" s="19" customFormat="1" ht="15.75" customHeight="1">
      <c r="A64" s="47" t="s">
        <v>71</v>
      </c>
      <c r="B64" s="47">
        <v>14</v>
      </c>
      <c r="C64" s="47">
        <v>14</v>
      </c>
      <c r="D64" s="50">
        <v>0</v>
      </c>
      <c r="E64" s="50"/>
      <c r="F64" s="41">
        <f t="shared" si="47"/>
        <v>0</v>
      </c>
      <c r="G64" s="50">
        <v>4</v>
      </c>
      <c r="H64" s="41">
        <f t="shared" si="48"/>
        <v>28.57142857142857</v>
      </c>
      <c r="I64" s="50">
        <v>4</v>
      </c>
      <c r="J64" s="41">
        <f t="shared" si="49"/>
        <v>28.57142857142857</v>
      </c>
      <c r="K64" s="50">
        <v>5</v>
      </c>
      <c r="L64" s="41">
        <f t="shared" si="44"/>
        <v>35.714285714285715</v>
      </c>
      <c r="M64" s="50">
        <v>1</v>
      </c>
      <c r="N64" s="41">
        <f t="shared" si="50"/>
        <v>7.142857142857142</v>
      </c>
      <c r="O64" s="50"/>
      <c r="P64" s="41">
        <f t="shared" si="51"/>
        <v>0</v>
      </c>
      <c r="Q64" s="41">
        <f t="shared" si="52"/>
        <v>57.14285714285714</v>
      </c>
      <c r="R64" s="41">
        <f t="shared" si="53"/>
        <v>100</v>
      </c>
      <c r="S64" s="49">
        <v>308</v>
      </c>
      <c r="T64" s="50">
        <f t="shared" si="45"/>
        <v>4312</v>
      </c>
      <c r="U64" s="50">
        <v>1786</v>
      </c>
      <c r="V64" s="43">
        <v>6</v>
      </c>
      <c r="W64" s="50">
        <f t="shared" si="10"/>
        <v>1780</v>
      </c>
      <c r="X64" s="41">
        <f t="shared" si="54"/>
        <v>99.860853432282</v>
      </c>
      <c r="Y64" s="41">
        <f t="shared" si="46"/>
        <v>0.42857142857142855</v>
      </c>
      <c r="Z64" s="49"/>
      <c r="AA64" s="49"/>
      <c r="AB64" s="50"/>
    </row>
    <row r="65" spans="1:28" s="19" customFormat="1" ht="15.75" customHeight="1">
      <c r="A65" s="47">
        <v>833</v>
      </c>
      <c r="B65" s="47">
        <v>25</v>
      </c>
      <c r="C65" s="47">
        <v>25</v>
      </c>
      <c r="D65" s="50">
        <v>0</v>
      </c>
      <c r="E65" s="50">
        <v>3</v>
      </c>
      <c r="F65" s="41">
        <f t="shared" si="47"/>
        <v>12</v>
      </c>
      <c r="G65" s="50">
        <v>7</v>
      </c>
      <c r="H65" s="41">
        <f t="shared" si="48"/>
        <v>28.000000000000004</v>
      </c>
      <c r="I65" s="50"/>
      <c r="J65" s="41">
        <f t="shared" si="49"/>
        <v>0</v>
      </c>
      <c r="K65" s="50">
        <v>15</v>
      </c>
      <c r="L65" s="41">
        <f t="shared" si="44"/>
        <v>60</v>
      </c>
      <c r="M65" s="50"/>
      <c r="N65" s="41">
        <f t="shared" si="50"/>
        <v>0</v>
      </c>
      <c r="O65" s="50"/>
      <c r="P65" s="41">
        <f t="shared" si="51"/>
        <v>0</v>
      </c>
      <c r="Q65" s="41">
        <f t="shared" si="52"/>
        <v>40</v>
      </c>
      <c r="R65" s="41">
        <f t="shared" si="53"/>
        <v>100</v>
      </c>
      <c r="S65" s="49">
        <v>308</v>
      </c>
      <c r="T65" s="50">
        <f t="shared" si="45"/>
        <v>7700</v>
      </c>
      <c r="U65" s="50">
        <v>958</v>
      </c>
      <c r="V65" s="50">
        <v>81</v>
      </c>
      <c r="W65" s="50">
        <f t="shared" si="10"/>
        <v>877</v>
      </c>
      <c r="X65" s="41">
        <f t="shared" si="54"/>
        <v>98.94805194805195</v>
      </c>
      <c r="Y65" s="41">
        <f t="shared" si="46"/>
        <v>3.24</v>
      </c>
      <c r="Z65" s="49"/>
      <c r="AA65" s="49"/>
      <c r="AB65" s="50"/>
    </row>
    <row r="66" spans="1:28" s="19" customFormat="1" ht="15.75" customHeight="1">
      <c r="A66" s="47">
        <v>837</v>
      </c>
      <c r="B66" s="47">
        <v>24</v>
      </c>
      <c r="C66" s="47">
        <v>24</v>
      </c>
      <c r="D66" s="50">
        <v>0</v>
      </c>
      <c r="E66" s="50">
        <v>2</v>
      </c>
      <c r="F66" s="41">
        <f t="shared" si="47"/>
        <v>8.333333333333332</v>
      </c>
      <c r="G66" s="50">
        <v>8</v>
      </c>
      <c r="H66" s="41">
        <f t="shared" si="48"/>
        <v>33.33333333333333</v>
      </c>
      <c r="I66" s="50">
        <v>1</v>
      </c>
      <c r="J66" s="41">
        <f t="shared" si="49"/>
        <v>4.166666666666666</v>
      </c>
      <c r="K66" s="50">
        <v>13</v>
      </c>
      <c r="L66" s="41">
        <f t="shared" si="44"/>
        <v>54.166666666666664</v>
      </c>
      <c r="M66" s="50"/>
      <c r="N66" s="41">
        <f t="shared" si="50"/>
        <v>0</v>
      </c>
      <c r="O66" s="50"/>
      <c r="P66" s="41">
        <f t="shared" si="51"/>
        <v>0</v>
      </c>
      <c r="Q66" s="41">
        <f t="shared" si="52"/>
        <v>45.83333333333333</v>
      </c>
      <c r="R66" s="41">
        <f t="shared" si="53"/>
        <v>100</v>
      </c>
      <c r="S66" s="49">
        <v>308</v>
      </c>
      <c r="T66" s="50">
        <f t="shared" si="45"/>
        <v>7392</v>
      </c>
      <c r="U66" s="50">
        <v>484</v>
      </c>
      <c r="V66" s="50">
        <v>0</v>
      </c>
      <c r="W66" s="50">
        <f t="shared" si="10"/>
        <v>484</v>
      </c>
      <c r="X66" s="41">
        <f t="shared" si="54"/>
        <v>100</v>
      </c>
      <c r="Y66" s="41">
        <f t="shared" si="46"/>
        <v>0</v>
      </c>
      <c r="Z66" s="49"/>
      <c r="AA66" s="49"/>
      <c r="AB66" s="50"/>
    </row>
    <row r="67" spans="1:28" s="19" customFormat="1" ht="15.75" customHeight="1">
      <c r="A67" s="47" t="s">
        <v>72</v>
      </c>
      <c r="B67" s="47">
        <v>15</v>
      </c>
      <c r="C67" s="47">
        <v>15</v>
      </c>
      <c r="D67" s="50">
        <v>0</v>
      </c>
      <c r="E67" s="50"/>
      <c r="F67" s="41">
        <f t="shared" si="47"/>
        <v>0</v>
      </c>
      <c r="G67" s="50">
        <v>2</v>
      </c>
      <c r="H67" s="41">
        <f t="shared" si="48"/>
        <v>13.333333333333334</v>
      </c>
      <c r="I67" s="50"/>
      <c r="J67" s="41">
        <f t="shared" si="49"/>
        <v>0</v>
      </c>
      <c r="K67" s="50">
        <v>6</v>
      </c>
      <c r="L67" s="41">
        <f t="shared" si="44"/>
        <v>40</v>
      </c>
      <c r="M67" s="50">
        <v>3</v>
      </c>
      <c r="N67" s="41">
        <f t="shared" si="50"/>
        <v>20</v>
      </c>
      <c r="O67" s="50">
        <v>4</v>
      </c>
      <c r="P67" s="41">
        <f t="shared" si="51"/>
        <v>26.666666666666668</v>
      </c>
      <c r="Q67" s="41">
        <f t="shared" si="52"/>
        <v>13.333333333333334</v>
      </c>
      <c r="R67" s="41">
        <f t="shared" si="53"/>
        <v>73.33333333333333</v>
      </c>
      <c r="S67" s="49">
        <v>308</v>
      </c>
      <c r="T67" s="50">
        <f t="shared" si="45"/>
        <v>4620</v>
      </c>
      <c r="U67" s="50">
        <v>958</v>
      </c>
      <c r="V67" s="50">
        <v>370</v>
      </c>
      <c r="W67" s="50">
        <f t="shared" si="10"/>
        <v>588</v>
      </c>
      <c r="X67" s="41">
        <f t="shared" si="54"/>
        <v>91.991341991342</v>
      </c>
      <c r="Y67" s="41">
        <f t="shared" si="46"/>
        <v>24.666666666666668</v>
      </c>
      <c r="Z67" s="49"/>
      <c r="AA67" s="49">
        <v>1</v>
      </c>
      <c r="AB67" s="50"/>
    </row>
    <row r="68" spans="1:28" s="19" customFormat="1" ht="30.75" customHeight="1">
      <c r="A68" s="27" t="s">
        <v>14</v>
      </c>
      <c r="B68" s="27">
        <f>SUM(B46:B67)</f>
        <v>473</v>
      </c>
      <c r="C68" s="27">
        <f>SUM(C46:C67)</f>
        <v>459</v>
      </c>
      <c r="D68" s="27">
        <f>SUM(D46:D67)</f>
        <v>14</v>
      </c>
      <c r="E68" s="27">
        <f>SUM(E46:E67)</f>
        <v>27</v>
      </c>
      <c r="F68" s="16">
        <f aca="true" t="shared" si="55" ref="F68:F82">E68/C68*100</f>
        <v>5.88235294117647</v>
      </c>
      <c r="G68" s="27">
        <f>SUM(G46:G67)</f>
        <v>150</v>
      </c>
      <c r="H68" s="16">
        <f aca="true" t="shared" si="56" ref="H68:H82">G68/C68*100</f>
        <v>32.6797385620915</v>
      </c>
      <c r="I68" s="27">
        <f>SUM(I46:I67)</f>
        <v>12</v>
      </c>
      <c r="J68" s="16">
        <f aca="true" t="shared" si="57" ref="J68:J82">I68/C68*100</f>
        <v>2.6143790849673203</v>
      </c>
      <c r="K68" s="27">
        <f>SUM(K46:K67)</f>
        <v>248</v>
      </c>
      <c r="L68" s="16">
        <f t="shared" si="44"/>
        <v>54.03050108932462</v>
      </c>
      <c r="M68" s="27">
        <f>SUM(M46:M67)</f>
        <v>12</v>
      </c>
      <c r="N68" s="16">
        <f t="shared" si="50"/>
        <v>2.6143790849673203</v>
      </c>
      <c r="O68" s="27">
        <f>SUM(O46:O67)</f>
        <v>10</v>
      </c>
      <c r="P68" s="16">
        <f t="shared" si="51"/>
        <v>2.178649237472767</v>
      </c>
      <c r="Q68" s="16">
        <f t="shared" si="52"/>
        <v>41.17647058823529</v>
      </c>
      <c r="R68" s="16">
        <f aca="true" t="shared" si="58" ref="R68:R74">SUM(E68,G68,I68,K68,M68)/C68*100</f>
        <v>97.82135076252723</v>
      </c>
      <c r="S68" s="27">
        <f>SUM(S46:S67)</f>
        <v>6796</v>
      </c>
      <c r="T68" s="27">
        <f>SUM(T46:T67)</f>
        <v>146076</v>
      </c>
      <c r="U68" s="27">
        <f>SUM(U46:U67)</f>
        <v>25399</v>
      </c>
      <c r="V68" s="27">
        <f>SUM(V46:V67)</f>
        <v>1345</v>
      </c>
      <c r="W68" s="27">
        <f>SUM(W46:W67)</f>
        <v>24054</v>
      </c>
      <c r="X68" s="16">
        <f t="shared" si="21"/>
        <v>99.07924641967195</v>
      </c>
      <c r="Y68" s="16">
        <f t="shared" si="22"/>
        <v>2.843551797040169</v>
      </c>
      <c r="Z68" s="27">
        <f>SUM(Z46:Z67)</f>
        <v>2</v>
      </c>
      <c r="AA68" s="27">
        <f>SUM(AA46:AA67)</f>
        <v>6</v>
      </c>
      <c r="AB68" s="27">
        <f>SUM(AB46:AB67)</f>
        <v>0</v>
      </c>
    </row>
    <row r="69" spans="1:28" s="19" customFormat="1" ht="18" customHeight="1">
      <c r="A69" s="47">
        <v>141</v>
      </c>
      <c r="B69" s="47">
        <v>19</v>
      </c>
      <c r="C69" s="47">
        <v>19</v>
      </c>
      <c r="D69" s="50">
        <v>0</v>
      </c>
      <c r="E69" s="50"/>
      <c r="F69" s="41">
        <f t="shared" si="55"/>
        <v>0</v>
      </c>
      <c r="G69" s="50">
        <v>6</v>
      </c>
      <c r="H69" s="41">
        <f t="shared" si="56"/>
        <v>31.57894736842105</v>
      </c>
      <c r="I69" s="50">
        <v>2</v>
      </c>
      <c r="J69" s="41">
        <f t="shared" si="57"/>
        <v>10.526315789473683</v>
      </c>
      <c r="K69" s="50">
        <v>11</v>
      </c>
      <c r="L69" s="41">
        <f t="shared" si="44"/>
        <v>57.89473684210527</v>
      </c>
      <c r="M69" s="50"/>
      <c r="N69" s="41">
        <f t="shared" si="50"/>
        <v>0</v>
      </c>
      <c r="O69" s="50"/>
      <c r="P69" s="41">
        <f aca="true" t="shared" si="59" ref="P69:P82">O69/C69*100</f>
        <v>0</v>
      </c>
      <c r="Q69" s="41">
        <f aca="true" t="shared" si="60" ref="Q69:Q82">SUM(E69,G69,I69)/C69*100</f>
        <v>42.10526315789473</v>
      </c>
      <c r="R69" s="41">
        <f t="shared" si="58"/>
        <v>100</v>
      </c>
      <c r="S69" s="49">
        <v>302</v>
      </c>
      <c r="T69" s="50">
        <f aca="true" t="shared" si="61" ref="T69:T82">B69*S69</f>
        <v>5738</v>
      </c>
      <c r="U69" s="50">
        <v>896</v>
      </c>
      <c r="V69" s="50">
        <v>130</v>
      </c>
      <c r="W69" s="50">
        <f t="shared" si="10"/>
        <v>766</v>
      </c>
      <c r="X69" s="41">
        <f t="shared" si="21"/>
        <v>97.73440223074242</v>
      </c>
      <c r="Y69" s="41">
        <f t="shared" si="22"/>
        <v>6.842105263157895</v>
      </c>
      <c r="Z69" s="49"/>
      <c r="AA69" s="49"/>
      <c r="AB69" s="50"/>
    </row>
    <row r="70" spans="1:28" s="19" customFormat="1" ht="18" customHeight="1">
      <c r="A70" s="47">
        <v>149</v>
      </c>
      <c r="B70" s="47">
        <v>20</v>
      </c>
      <c r="C70" s="47">
        <v>20</v>
      </c>
      <c r="D70" s="50">
        <v>0</v>
      </c>
      <c r="E70" s="50">
        <v>3</v>
      </c>
      <c r="F70" s="41">
        <f t="shared" si="55"/>
        <v>15</v>
      </c>
      <c r="G70" s="50">
        <v>4</v>
      </c>
      <c r="H70" s="41">
        <f t="shared" si="56"/>
        <v>20</v>
      </c>
      <c r="I70" s="50">
        <v>5</v>
      </c>
      <c r="J70" s="41">
        <f t="shared" si="57"/>
        <v>25</v>
      </c>
      <c r="K70" s="50">
        <v>8</v>
      </c>
      <c r="L70" s="41">
        <f t="shared" si="44"/>
        <v>40</v>
      </c>
      <c r="M70" s="50"/>
      <c r="N70" s="41">
        <f t="shared" si="50"/>
        <v>0</v>
      </c>
      <c r="O70" s="50"/>
      <c r="P70" s="41">
        <f t="shared" si="59"/>
        <v>0</v>
      </c>
      <c r="Q70" s="41">
        <f t="shared" si="60"/>
        <v>60</v>
      </c>
      <c r="R70" s="41">
        <f t="shared" si="58"/>
        <v>100</v>
      </c>
      <c r="S70" s="49">
        <v>302</v>
      </c>
      <c r="T70" s="50">
        <f t="shared" si="61"/>
        <v>6040</v>
      </c>
      <c r="U70" s="50">
        <v>335</v>
      </c>
      <c r="V70" s="50">
        <v>0</v>
      </c>
      <c r="W70" s="50">
        <f t="shared" si="10"/>
        <v>335</v>
      </c>
      <c r="X70" s="41">
        <f t="shared" si="21"/>
        <v>100</v>
      </c>
      <c r="Y70" s="41">
        <f t="shared" si="22"/>
        <v>0</v>
      </c>
      <c r="Z70" s="49"/>
      <c r="AA70" s="49"/>
      <c r="AB70" s="50"/>
    </row>
    <row r="71" spans="1:28" s="19" customFormat="1" ht="18" customHeight="1">
      <c r="A71" s="47">
        <v>445</v>
      </c>
      <c r="B71" s="47">
        <v>24</v>
      </c>
      <c r="C71" s="47">
        <v>22</v>
      </c>
      <c r="D71" s="50">
        <v>2</v>
      </c>
      <c r="E71" s="50">
        <v>2</v>
      </c>
      <c r="F71" s="41">
        <f t="shared" si="55"/>
        <v>9.090909090909092</v>
      </c>
      <c r="G71" s="50">
        <v>5</v>
      </c>
      <c r="H71" s="41">
        <f t="shared" si="56"/>
        <v>22.727272727272727</v>
      </c>
      <c r="I71" s="50">
        <v>3</v>
      </c>
      <c r="J71" s="41">
        <f t="shared" si="57"/>
        <v>13.636363636363635</v>
      </c>
      <c r="K71" s="50">
        <v>11</v>
      </c>
      <c r="L71" s="41">
        <f t="shared" si="44"/>
        <v>50</v>
      </c>
      <c r="M71" s="50"/>
      <c r="N71" s="41">
        <f t="shared" si="50"/>
        <v>0</v>
      </c>
      <c r="O71" s="50">
        <v>1</v>
      </c>
      <c r="P71" s="41">
        <f t="shared" si="59"/>
        <v>4.545454545454546</v>
      </c>
      <c r="Q71" s="41">
        <f t="shared" si="60"/>
        <v>45.45454545454545</v>
      </c>
      <c r="R71" s="41">
        <f t="shared" si="58"/>
        <v>95.45454545454545</v>
      </c>
      <c r="S71" s="49">
        <v>308</v>
      </c>
      <c r="T71" s="50">
        <f t="shared" si="61"/>
        <v>7392</v>
      </c>
      <c r="U71" s="50">
        <v>542</v>
      </c>
      <c r="V71" s="50">
        <v>16</v>
      </c>
      <c r="W71" s="50">
        <f aca="true" t="shared" si="62" ref="W71:W82">U71-V71</f>
        <v>526</v>
      </c>
      <c r="X71" s="41">
        <f t="shared" si="21"/>
        <v>99.78354978354979</v>
      </c>
      <c r="Y71" s="41">
        <f t="shared" si="22"/>
        <v>0.6666666666666666</v>
      </c>
      <c r="Z71" s="49"/>
      <c r="AA71" s="49"/>
      <c r="AB71" s="50"/>
    </row>
    <row r="72" spans="1:28" s="19" customFormat="1" ht="15">
      <c r="A72" s="47">
        <v>447</v>
      </c>
      <c r="B72" s="47">
        <v>24</v>
      </c>
      <c r="C72" s="47">
        <v>24</v>
      </c>
      <c r="D72" s="50">
        <v>0</v>
      </c>
      <c r="E72" s="50">
        <v>5</v>
      </c>
      <c r="F72" s="41">
        <f t="shared" si="55"/>
        <v>20.833333333333336</v>
      </c>
      <c r="G72" s="50">
        <v>6</v>
      </c>
      <c r="H72" s="41">
        <f t="shared" si="56"/>
        <v>25</v>
      </c>
      <c r="I72" s="50">
        <v>6</v>
      </c>
      <c r="J72" s="41">
        <f t="shared" si="57"/>
        <v>25</v>
      </c>
      <c r="K72" s="50">
        <v>7</v>
      </c>
      <c r="L72" s="41">
        <f t="shared" si="44"/>
        <v>29.166666666666668</v>
      </c>
      <c r="M72" s="50"/>
      <c r="N72" s="41">
        <f t="shared" si="50"/>
        <v>0</v>
      </c>
      <c r="O72" s="50"/>
      <c r="P72" s="41">
        <f t="shared" si="59"/>
        <v>0</v>
      </c>
      <c r="Q72" s="41">
        <f t="shared" si="60"/>
        <v>70.83333333333334</v>
      </c>
      <c r="R72" s="41">
        <f t="shared" si="58"/>
        <v>100</v>
      </c>
      <c r="S72" s="49">
        <v>308</v>
      </c>
      <c r="T72" s="50">
        <f t="shared" si="61"/>
        <v>7392</v>
      </c>
      <c r="U72" s="50">
        <v>1454</v>
      </c>
      <c r="V72" s="50">
        <v>0</v>
      </c>
      <c r="W72" s="50">
        <f t="shared" si="62"/>
        <v>1454</v>
      </c>
      <c r="X72" s="41">
        <f t="shared" si="21"/>
        <v>100</v>
      </c>
      <c r="Y72" s="41">
        <f t="shared" si="22"/>
        <v>0</v>
      </c>
      <c r="Z72" s="49"/>
      <c r="AA72" s="49"/>
      <c r="AB72" s="50"/>
    </row>
    <row r="73" spans="1:28" s="19" customFormat="1" ht="15">
      <c r="A73" s="47" t="s">
        <v>55</v>
      </c>
      <c r="B73" s="47">
        <v>23</v>
      </c>
      <c r="C73" s="47">
        <v>17</v>
      </c>
      <c r="D73" s="50">
        <v>6</v>
      </c>
      <c r="E73" s="50">
        <v>1</v>
      </c>
      <c r="F73" s="41">
        <f t="shared" si="55"/>
        <v>5.88235294117647</v>
      </c>
      <c r="G73" s="50">
        <v>5</v>
      </c>
      <c r="H73" s="41">
        <f t="shared" si="56"/>
        <v>29.411764705882355</v>
      </c>
      <c r="I73" s="50">
        <v>2</v>
      </c>
      <c r="J73" s="41">
        <f t="shared" si="57"/>
        <v>11.76470588235294</v>
      </c>
      <c r="K73" s="50">
        <v>9</v>
      </c>
      <c r="L73" s="41">
        <f t="shared" si="44"/>
        <v>52.94117647058824</v>
      </c>
      <c r="M73" s="50"/>
      <c r="N73" s="41">
        <f t="shared" si="50"/>
        <v>0</v>
      </c>
      <c r="O73" s="50"/>
      <c r="P73" s="41">
        <f t="shared" si="59"/>
        <v>0</v>
      </c>
      <c r="Q73" s="41">
        <f t="shared" si="60"/>
        <v>47.05882352941176</v>
      </c>
      <c r="R73" s="41">
        <f t="shared" si="58"/>
        <v>100</v>
      </c>
      <c r="S73" s="49">
        <v>308</v>
      </c>
      <c r="T73" s="50">
        <f t="shared" si="61"/>
        <v>7084</v>
      </c>
      <c r="U73" s="50">
        <v>2382</v>
      </c>
      <c r="V73" s="50">
        <v>102</v>
      </c>
      <c r="W73" s="50">
        <f t="shared" si="62"/>
        <v>2280</v>
      </c>
      <c r="X73" s="41">
        <f t="shared" si="21"/>
        <v>98.56013551665725</v>
      </c>
      <c r="Y73" s="41">
        <f t="shared" si="22"/>
        <v>4.434782608695652</v>
      </c>
      <c r="Z73" s="49"/>
      <c r="AA73" s="49"/>
      <c r="AB73" s="50"/>
    </row>
    <row r="74" spans="1:28" s="19" customFormat="1" ht="15">
      <c r="A74" s="47">
        <v>243</v>
      </c>
      <c r="B74" s="47">
        <v>15</v>
      </c>
      <c r="C74" s="47">
        <v>15</v>
      </c>
      <c r="D74" s="50">
        <v>0</v>
      </c>
      <c r="E74" s="50"/>
      <c r="F74" s="41">
        <f t="shared" si="55"/>
        <v>0</v>
      </c>
      <c r="G74" s="50">
        <v>5</v>
      </c>
      <c r="H74" s="41">
        <f t="shared" si="56"/>
        <v>33.33333333333333</v>
      </c>
      <c r="I74" s="50"/>
      <c r="J74" s="41">
        <f t="shared" si="57"/>
        <v>0</v>
      </c>
      <c r="K74" s="50">
        <v>9</v>
      </c>
      <c r="L74" s="41">
        <f t="shared" si="44"/>
        <v>60</v>
      </c>
      <c r="M74" s="50">
        <v>1</v>
      </c>
      <c r="N74" s="41">
        <f t="shared" si="50"/>
        <v>6.666666666666667</v>
      </c>
      <c r="O74" s="50"/>
      <c r="P74" s="41">
        <f t="shared" si="59"/>
        <v>0</v>
      </c>
      <c r="Q74" s="41">
        <f t="shared" si="60"/>
        <v>33.33333333333333</v>
      </c>
      <c r="R74" s="41">
        <f t="shared" si="58"/>
        <v>100</v>
      </c>
      <c r="S74" s="49">
        <v>312</v>
      </c>
      <c r="T74" s="50">
        <f t="shared" si="61"/>
        <v>4680</v>
      </c>
      <c r="U74" s="50">
        <v>318</v>
      </c>
      <c r="V74" s="50">
        <v>0</v>
      </c>
      <c r="W74" s="50">
        <f t="shared" si="62"/>
        <v>318</v>
      </c>
      <c r="X74" s="41">
        <f t="shared" si="21"/>
        <v>100</v>
      </c>
      <c r="Y74" s="41">
        <f t="shared" si="22"/>
        <v>0</v>
      </c>
      <c r="Z74" s="49"/>
      <c r="AA74" s="49"/>
      <c r="AB74" s="50"/>
    </row>
    <row r="75" spans="1:28" s="19" customFormat="1" ht="20.25" customHeight="1">
      <c r="A75" s="47">
        <v>245</v>
      </c>
      <c r="B75" s="47">
        <v>21</v>
      </c>
      <c r="C75" s="47">
        <v>21</v>
      </c>
      <c r="D75" s="50">
        <v>0</v>
      </c>
      <c r="E75" s="50"/>
      <c r="F75" s="41">
        <f t="shared" si="55"/>
        <v>0</v>
      </c>
      <c r="G75" s="50">
        <v>6</v>
      </c>
      <c r="H75" s="41">
        <f t="shared" si="56"/>
        <v>28.57142857142857</v>
      </c>
      <c r="I75" s="50">
        <v>2</v>
      </c>
      <c r="J75" s="41">
        <f t="shared" si="57"/>
        <v>9.523809523809524</v>
      </c>
      <c r="K75" s="50">
        <v>11</v>
      </c>
      <c r="L75" s="41">
        <f aca="true" t="shared" si="63" ref="L75:L82">K75/C75*100</f>
        <v>52.38095238095239</v>
      </c>
      <c r="M75" s="50">
        <v>2</v>
      </c>
      <c r="N75" s="41">
        <f aca="true" t="shared" si="64" ref="N75:N82">M75/C75*100</f>
        <v>9.523809523809524</v>
      </c>
      <c r="O75" s="50"/>
      <c r="P75" s="41">
        <f t="shared" si="59"/>
        <v>0</v>
      </c>
      <c r="Q75" s="41">
        <f t="shared" si="60"/>
        <v>38.095238095238095</v>
      </c>
      <c r="R75" s="41">
        <f aca="true" t="shared" si="65" ref="R75:R82">SUM(E75,G75,I75,K75,M75)/C75*100</f>
        <v>100</v>
      </c>
      <c r="S75" s="49">
        <v>302</v>
      </c>
      <c r="T75" s="50">
        <f t="shared" si="61"/>
        <v>6342</v>
      </c>
      <c r="U75" s="50">
        <v>353</v>
      </c>
      <c r="V75" s="50">
        <v>107</v>
      </c>
      <c r="W75" s="50">
        <f t="shared" si="62"/>
        <v>246</v>
      </c>
      <c r="X75" s="41">
        <f t="shared" si="21"/>
        <v>98.31283506780196</v>
      </c>
      <c r="Y75" s="41">
        <f t="shared" si="22"/>
        <v>5.095238095238095</v>
      </c>
      <c r="Z75" s="49"/>
      <c r="AA75" s="49"/>
      <c r="AB75" s="50"/>
    </row>
    <row r="76" spans="1:28" s="19" customFormat="1" ht="18" customHeight="1">
      <c r="A76" s="47">
        <v>249</v>
      </c>
      <c r="B76" s="47">
        <v>22</v>
      </c>
      <c r="C76" s="47">
        <v>22</v>
      </c>
      <c r="D76" s="50">
        <v>0</v>
      </c>
      <c r="E76" s="50">
        <v>1</v>
      </c>
      <c r="F76" s="41">
        <f t="shared" si="55"/>
        <v>4.545454545454546</v>
      </c>
      <c r="G76" s="50">
        <v>5</v>
      </c>
      <c r="H76" s="41">
        <f t="shared" si="56"/>
        <v>22.727272727272727</v>
      </c>
      <c r="I76" s="50">
        <v>2</v>
      </c>
      <c r="J76" s="41">
        <f t="shared" si="57"/>
        <v>9.090909090909092</v>
      </c>
      <c r="K76" s="50">
        <v>14</v>
      </c>
      <c r="L76" s="41">
        <f t="shared" si="63"/>
        <v>63.63636363636363</v>
      </c>
      <c r="M76" s="50"/>
      <c r="N76" s="41">
        <f t="shared" si="64"/>
        <v>0</v>
      </c>
      <c r="O76" s="50"/>
      <c r="P76" s="41">
        <f t="shared" si="59"/>
        <v>0</v>
      </c>
      <c r="Q76" s="41">
        <f t="shared" si="60"/>
        <v>36.36363636363637</v>
      </c>
      <c r="R76" s="41">
        <f t="shared" si="65"/>
        <v>100</v>
      </c>
      <c r="S76" s="49">
        <v>302</v>
      </c>
      <c r="T76" s="50">
        <f t="shared" si="61"/>
        <v>6644</v>
      </c>
      <c r="U76" s="50">
        <v>468</v>
      </c>
      <c r="V76" s="50">
        <v>0</v>
      </c>
      <c r="W76" s="50">
        <f t="shared" si="62"/>
        <v>468</v>
      </c>
      <c r="X76" s="41">
        <f t="shared" si="21"/>
        <v>100</v>
      </c>
      <c r="Y76" s="41">
        <f t="shared" si="22"/>
        <v>0</v>
      </c>
      <c r="Z76" s="49"/>
      <c r="AA76" s="49"/>
      <c r="AB76" s="50"/>
    </row>
    <row r="77" spans="1:28" s="19" customFormat="1" ht="18" customHeight="1">
      <c r="A77" s="47">
        <v>347</v>
      </c>
      <c r="B77" s="47">
        <v>21</v>
      </c>
      <c r="C77" s="47">
        <v>21</v>
      </c>
      <c r="D77" s="50">
        <v>0</v>
      </c>
      <c r="E77" s="50">
        <v>2</v>
      </c>
      <c r="F77" s="41">
        <f t="shared" si="55"/>
        <v>9.523809523809524</v>
      </c>
      <c r="G77" s="50">
        <v>4</v>
      </c>
      <c r="H77" s="41">
        <f t="shared" si="56"/>
        <v>19.047619047619047</v>
      </c>
      <c r="I77" s="50"/>
      <c r="J77" s="41">
        <f t="shared" si="57"/>
        <v>0</v>
      </c>
      <c r="K77" s="50">
        <v>14</v>
      </c>
      <c r="L77" s="41">
        <f t="shared" si="63"/>
        <v>66.66666666666666</v>
      </c>
      <c r="M77" s="50">
        <v>1</v>
      </c>
      <c r="N77" s="41">
        <f t="shared" si="64"/>
        <v>4.761904761904762</v>
      </c>
      <c r="O77" s="50"/>
      <c r="P77" s="41">
        <f t="shared" si="59"/>
        <v>0</v>
      </c>
      <c r="Q77" s="41">
        <f t="shared" si="60"/>
        <v>28.57142857142857</v>
      </c>
      <c r="R77" s="41">
        <f t="shared" si="65"/>
        <v>100</v>
      </c>
      <c r="S77" s="49">
        <v>312</v>
      </c>
      <c r="T77" s="50">
        <f t="shared" si="61"/>
        <v>6552</v>
      </c>
      <c r="U77" s="50">
        <v>815</v>
      </c>
      <c r="V77" s="50">
        <v>89</v>
      </c>
      <c r="W77" s="50">
        <f t="shared" si="62"/>
        <v>726</v>
      </c>
      <c r="X77" s="41">
        <f t="shared" si="21"/>
        <v>98.64163614163614</v>
      </c>
      <c r="Y77" s="41">
        <f t="shared" si="22"/>
        <v>4.238095238095238</v>
      </c>
      <c r="Z77" s="49"/>
      <c r="AA77" s="49"/>
      <c r="AB77" s="50"/>
    </row>
    <row r="78" spans="1:28" s="19" customFormat="1" ht="16.5" customHeight="1">
      <c r="A78" s="47">
        <v>349</v>
      </c>
      <c r="B78" s="47">
        <v>22</v>
      </c>
      <c r="C78" s="47">
        <v>22</v>
      </c>
      <c r="D78" s="50">
        <v>0</v>
      </c>
      <c r="E78" s="50"/>
      <c r="F78" s="41">
        <f t="shared" si="55"/>
        <v>0</v>
      </c>
      <c r="G78" s="50">
        <v>11</v>
      </c>
      <c r="H78" s="41">
        <f t="shared" si="56"/>
        <v>50</v>
      </c>
      <c r="I78" s="50">
        <v>2</v>
      </c>
      <c r="J78" s="41">
        <f t="shared" si="57"/>
        <v>9.090909090909092</v>
      </c>
      <c r="K78" s="50">
        <v>6</v>
      </c>
      <c r="L78" s="41">
        <f t="shared" si="63"/>
        <v>27.27272727272727</v>
      </c>
      <c r="M78" s="50">
        <v>3</v>
      </c>
      <c r="N78" s="41">
        <f t="shared" si="64"/>
        <v>13.636363636363635</v>
      </c>
      <c r="O78" s="50"/>
      <c r="P78" s="41">
        <f t="shared" si="59"/>
        <v>0</v>
      </c>
      <c r="Q78" s="41">
        <f t="shared" si="60"/>
        <v>59.09090909090909</v>
      </c>
      <c r="R78" s="41">
        <f t="shared" si="65"/>
        <v>100</v>
      </c>
      <c r="S78" s="49">
        <v>312</v>
      </c>
      <c r="T78" s="50">
        <f t="shared" si="61"/>
        <v>6864</v>
      </c>
      <c r="U78" s="50">
        <v>825</v>
      </c>
      <c r="V78" s="50">
        <v>156</v>
      </c>
      <c r="W78" s="50">
        <f t="shared" si="62"/>
        <v>669</v>
      </c>
      <c r="X78" s="41">
        <f t="shared" si="21"/>
        <v>97.72727272727273</v>
      </c>
      <c r="Y78" s="41">
        <f t="shared" si="22"/>
        <v>7.090909090909091</v>
      </c>
      <c r="Z78" s="49"/>
      <c r="AA78" s="49"/>
      <c r="AB78" s="50"/>
    </row>
    <row r="79" spans="1:28" s="19" customFormat="1" ht="15.75" customHeight="1">
      <c r="A79" s="47">
        <v>1041</v>
      </c>
      <c r="B79" s="47">
        <v>23</v>
      </c>
      <c r="C79" s="47">
        <v>23</v>
      </c>
      <c r="D79" s="50">
        <v>0</v>
      </c>
      <c r="E79" s="50">
        <v>1</v>
      </c>
      <c r="F79" s="41">
        <f t="shared" si="55"/>
        <v>4.3478260869565215</v>
      </c>
      <c r="G79" s="50">
        <v>7</v>
      </c>
      <c r="H79" s="41">
        <f t="shared" si="56"/>
        <v>30.434782608695656</v>
      </c>
      <c r="I79" s="50">
        <v>2</v>
      </c>
      <c r="J79" s="41">
        <f t="shared" si="57"/>
        <v>8.695652173913043</v>
      </c>
      <c r="K79" s="50">
        <v>13</v>
      </c>
      <c r="L79" s="41">
        <f t="shared" si="63"/>
        <v>56.52173913043478</v>
      </c>
      <c r="M79" s="50"/>
      <c r="N79" s="41">
        <f t="shared" si="64"/>
        <v>0</v>
      </c>
      <c r="O79" s="50"/>
      <c r="P79" s="41">
        <f t="shared" si="59"/>
        <v>0</v>
      </c>
      <c r="Q79" s="41">
        <f t="shared" si="60"/>
        <v>43.47826086956522</v>
      </c>
      <c r="R79" s="41">
        <f t="shared" si="65"/>
        <v>100</v>
      </c>
      <c r="S79" s="49">
        <v>308</v>
      </c>
      <c r="T79" s="50">
        <f t="shared" si="61"/>
        <v>7084</v>
      </c>
      <c r="U79" s="50">
        <v>1197</v>
      </c>
      <c r="V79" s="50">
        <v>95</v>
      </c>
      <c r="W79" s="50">
        <f t="shared" si="62"/>
        <v>1102</v>
      </c>
      <c r="X79" s="41">
        <f t="shared" si="21"/>
        <v>98.65894974590627</v>
      </c>
      <c r="Y79" s="41">
        <f t="shared" si="22"/>
        <v>4.130434782608695</v>
      </c>
      <c r="Z79" s="49"/>
      <c r="AA79" s="49"/>
      <c r="AB79" s="50"/>
    </row>
    <row r="80" spans="1:28" s="19" customFormat="1" ht="15.75" customHeight="1">
      <c r="A80" s="47">
        <v>543</v>
      </c>
      <c r="B80" s="47">
        <v>25</v>
      </c>
      <c r="C80" s="47">
        <v>19</v>
      </c>
      <c r="D80" s="50">
        <v>6</v>
      </c>
      <c r="E80" s="50"/>
      <c r="F80" s="41">
        <f t="shared" si="55"/>
        <v>0</v>
      </c>
      <c r="G80" s="50">
        <v>11</v>
      </c>
      <c r="H80" s="41">
        <f t="shared" si="56"/>
        <v>57.89473684210527</v>
      </c>
      <c r="I80" s="50">
        <v>4</v>
      </c>
      <c r="J80" s="41">
        <f t="shared" si="57"/>
        <v>21.052631578947366</v>
      </c>
      <c r="K80" s="50">
        <v>4</v>
      </c>
      <c r="L80" s="41">
        <f t="shared" si="63"/>
        <v>21.052631578947366</v>
      </c>
      <c r="M80" s="50"/>
      <c r="N80" s="41">
        <f t="shared" si="64"/>
        <v>0</v>
      </c>
      <c r="O80" s="50"/>
      <c r="P80" s="41">
        <f t="shared" si="59"/>
        <v>0</v>
      </c>
      <c r="Q80" s="41">
        <f t="shared" si="60"/>
        <v>78.94736842105263</v>
      </c>
      <c r="R80" s="41">
        <f t="shared" si="65"/>
        <v>100</v>
      </c>
      <c r="S80" s="49">
        <v>312</v>
      </c>
      <c r="T80" s="50">
        <f t="shared" si="61"/>
        <v>7800</v>
      </c>
      <c r="U80" s="50">
        <v>1595</v>
      </c>
      <c r="V80" s="50">
        <v>0</v>
      </c>
      <c r="W80" s="50">
        <f t="shared" si="62"/>
        <v>1595</v>
      </c>
      <c r="X80" s="41">
        <f t="shared" si="21"/>
        <v>100</v>
      </c>
      <c r="Y80" s="41">
        <f t="shared" si="22"/>
        <v>0</v>
      </c>
      <c r="Z80" s="49"/>
      <c r="AA80" s="49"/>
      <c r="AB80" s="50"/>
    </row>
    <row r="81" spans="1:28" s="19" customFormat="1" ht="15.75" customHeight="1">
      <c r="A81" s="47" t="s">
        <v>73</v>
      </c>
      <c r="B81" s="47">
        <v>14</v>
      </c>
      <c r="C81" s="47">
        <v>14</v>
      </c>
      <c r="D81" s="50">
        <v>0</v>
      </c>
      <c r="E81" s="50"/>
      <c r="F81" s="41">
        <f t="shared" si="55"/>
        <v>0</v>
      </c>
      <c r="G81" s="50">
        <v>2</v>
      </c>
      <c r="H81" s="41">
        <f t="shared" si="56"/>
        <v>14.285714285714285</v>
      </c>
      <c r="I81" s="50">
        <v>1</v>
      </c>
      <c r="J81" s="41">
        <f t="shared" si="57"/>
        <v>7.142857142857142</v>
      </c>
      <c r="K81" s="50">
        <v>11</v>
      </c>
      <c r="L81" s="41">
        <f t="shared" si="63"/>
        <v>78.57142857142857</v>
      </c>
      <c r="M81" s="50"/>
      <c r="N81" s="41">
        <f t="shared" si="64"/>
        <v>0</v>
      </c>
      <c r="O81" s="50"/>
      <c r="P81" s="41">
        <f t="shared" si="59"/>
        <v>0</v>
      </c>
      <c r="Q81" s="41">
        <f t="shared" si="60"/>
        <v>21.428571428571427</v>
      </c>
      <c r="R81" s="41">
        <f t="shared" si="65"/>
        <v>100</v>
      </c>
      <c r="S81" s="49">
        <v>308</v>
      </c>
      <c r="T81" s="50">
        <f t="shared" si="61"/>
        <v>4312</v>
      </c>
      <c r="U81" s="50">
        <v>774</v>
      </c>
      <c r="V81" s="50">
        <v>632</v>
      </c>
      <c r="W81" s="50">
        <f t="shared" si="62"/>
        <v>142</v>
      </c>
      <c r="X81" s="41">
        <f t="shared" si="21"/>
        <v>85.34322820037106</v>
      </c>
      <c r="Y81" s="41">
        <f t="shared" si="22"/>
        <v>45.142857142857146</v>
      </c>
      <c r="Z81" s="49"/>
      <c r="AA81" s="49">
        <v>1</v>
      </c>
      <c r="AB81" s="50"/>
    </row>
    <row r="82" spans="1:28" s="19" customFormat="1" ht="15.75" customHeight="1">
      <c r="A82" s="47">
        <v>945</v>
      </c>
      <c r="B82" s="47">
        <v>23</v>
      </c>
      <c r="C82" s="47">
        <v>22</v>
      </c>
      <c r="D82" s="50">
        <v>1</v>
      </c>
      <c r="E82" s="50">
        <v>2</v>
      </c>
      <c r="F82" s="41">
        <f t="shared" si="55"/>
        <v>9.090909090909092</v>
      </c>
      <c r="G82" s="50">
        <v>3</v>
      </c>
      <c r="H82" s="41">
        <f t="shared" si="56"/>
        <v>13.636363636363635</v>
      </c>
      <c r="I82" s="50">
        <v>6</v>
      </c>
      <c r="J82" s="41">
        <f t="shared" si="57"/>
        <v>27.27272727272727</v>
      </c>
      <c r="K82" s="50">
        <v>10</v>
      </c>
      <c r="L82" s="41">
        <f t="shared" si="63"/>
        <v>45.45454545454545</v>
      </c>
      <c r="M82" s="50">
        <v>1</v>
      </c>
      <c r="N82" s="41">
        <f t="shared" si="64"/>
        <v>4.545454545454546</v>
      </c>
      <c r="O82" s="50"/>
      <c r="P82" s="41">
        <f t="shared" si="59"/>
        <v>0</v>
      </c>
      <c r="Q82" s="41">
        <f t="shared" si="60"/>
        <v>50</v>
      </c>
      <c r="R82" s="41">
        <f t="shared" si="65"/>
        <v>100</v>
      </c>
      <c r="S82" s="49">
        <v>308</v>
      </c>
      <c r="T82" s="50">
        <f t="shared" si="61"/>
        <v>7084</v>
      </c>
      <c r="U82" s="50">
        <v>949</v>
      </c>
      <c r="V82" s="50">
        <v>18</v>
      </c>
      <c r="W82" s="50">
        <f t="shared" si="62"/>
        <v>931</v>
      </c>
      <c r="X82" s="41">
        <f t="shared" si="21"/>
        <v>99.7459062676454</v>
      </c>
      <c r="Y82" s="41">
        <f t="shared" si="22"/>
        <v>0.782608695652174</v>
      </c>
      <c r="Z82" s="49"/>
      <c r="AA82" s="49"/>
      <c r="AB82" s="50"/>
    </row>
    <row r="83" spans="1:28" s="46" customFormat="1" ht="15.75">
      <c r="A83" s="27" t="s">
        <v>14</v>
      </c>
      <c r="B83" s="27">
        <f>SUM(B69:B82)</f>
        <v>296</v>
      </c>
      <c r="C83" s="27">
        <f>SUM(C69:C82)</f>
        <v>281</v>
      </c>
      <c r="D83" s="27">
        <f>SUM(D69:D82)</f>
        <v>15</v>
      </c>
      <c r="E83" s="27">
        <f>SUM(E69:E82)</f>
        <v>17</v>
      </c>
      <c r="F83" s="27">
        <f aca="true" t="shared" si="66" ref="C83:AB83">SUM(F69:F82)</f>
        <v>78.31459461254858</v>
      </c>
      <c r="G83" s="27">
        <f t="shared" si="66"/>
        <v>80</v>
      </c>
      <c r="H83" s="27">
        <f t="shared" si="66"/>
        <v>398.6492358541086</v>
      </c>
      <c r="I83" s="27">
        <f t="shared" si="66"/>
        <v>37</v>
      </c>
      <c r="J83" s="27">
        <f t="shared" si="66"/>
        <v>177.7968811822628</v>
      </c>
      <c r="K83" s="27">
        <f t="shared" si="66"/>
        <v>138</v>
      </c>
      <c r="L83" s="27">
        <f t="shared" si="66"/>
        <v>701.5596346714262</v>
      </c>
      <c r="M83" s="27">
        <f t="shared" si="66"/>
        <v>8</v>
      </c>
      <c r="N83" s="27">
        <f t="shared" si="66"/>
        <v>39.134199134199136</v>
      </c>
      <c r="O83" s="27">
        <f t="shared" si="66"/>
        <v>1</v>
      </c>
      <c r="P83" s="27">
        <f t="shared" si="66"/>
        <v>4.545454545454546</v>
      </c>
      <c r="Q83" s="27">
        <f t="shared" si="66"/>
        <v>654.7607116489199</v>
      </c>
      <c r="R83" s="27">
        <f t="shared" si="66"/>
        <v>1395.4545454545455</v>
      </c>
      <c r="S83" s="27">
        <f t="shared" si="66"/>
        <v>4304</v>
      </c>
      <c r="T83" s="27">
        <f t="shared" si="66"/>
        <v>91008</v>
      </c>
      <c r="U83" s="27">
        <f t="shared" si="66"/>
        <v>12903</v>
      </c>
      <c r="V83" s="27">
        <f t="shared" si="66"/>
        <v>1345</v>
      </c>
      <c r="W83" s="27">
        <f t="shared" si="66"/>
        <v>11558</v>
      </c>
      <c r="X83" s="16">
        <f t="shared" si="66"/>
        <v>1374.5079156815827</v>
      </c>
      <c r="Y83" s="16">
        <f t="shared" si="66"/>
        <v>78.42369758388064</v>
      </c>
      <c r="Z83" s="27">
        <f t="shared" si="66"/>
        <v>0</v>
      </c>
      <c r="AA83" s="27">
        <f t="shared" si="66"/>
        <v>1</v>
      </c>
      <c r="AB83" s="27">
        <f t="shared" si="66"/>
        <v>0</v>
      </c>
    </row>
    <row r="84" spans="6:25" s="19" customFormat="1" ht="15">
      <c r="F84" s="29"/>
      <c r="H84" s="29"/>
      <c r="J84" s="29"/>
      <c r="L84" s="29"/>
      <c r="N84" s="29"/>
      <c r="P84" s="29"/>
      <c r="Q84" s="29"/>
      <c r="R84" s="29"/>
      <c r="S84" s="29"/>
      <c r="Y84" s="29"/>
    </row>
    <row r="85" spans="6:25" s="19" customFormat="1" ht="15">
      <c r="F85" s="29"/>
      <c r="H85" s="29"/>
      <c r="J85" s="29"/>
      <c r="L85" s="29"/>
      <c r="N85" s="29"/>
      <c r="P85" s="29"/>
      <c r="Q85" s="29"/>
      <c r="R85" s="29"/>
      <c r="S85" s="29"/>
      <c r="Y85" s="29"/>
    </row>
    <row r="86" spans="6:22" s="19" customFormat="1" ht="15">
      <c r="F86" s="29"/>
      <c r="H86" s="29"/>
      <c r="J86" s="29"/>
      <c r="L86" s="29"/>
      <c r="N86" s="29"/>
      <c r="P86" s="29"/>
      <c r="V86" s="29"/>
    </row>
    <row r="87" spans="6:22" s="19" customFormat="1" ht="15">
      <c r="F87" s="29"/>
      <c r="H87" s="29"/>
      <c r="J87" s="29"/>
      <c r="L87" s="29"/>
      <c r="N87" s="29"/>
      <c r="P87" s="29"/>
      <c r="V87" s="29"/>
    </row>
    <row r="88" spans="6:22" s="19" customFormat="1" ht="15">
      <c r="F88" s="29"/>
      <c r="H88" s="29"/>
      <c r="J88" s="29"/>
      <c r="L88" s="29"/>
      <c r="N88" s="29"/>
      <c r="P88" s="29"/>
      <c r="V88" s="29"/>
    </row>
    <row r="89" spans="6:22" s="19" customFormat="1" ht="15">
      <c r="F89" s="29"/>
      <c r="H89" s="29"/>
      <c r="J89" s="29"/>
      <c r="L89" s="29"/>
      <c r="N89" s="29"/>
      <c r="P89" s="29"/>
      <c r="V89" s="29"/>
    </row>
    <row r="90" spans="6:22" s="19" customFormat="1" ht="15">
      <c r="F90" s="29"/>
      <c r="H90" s="29"/>
      <c r="J90" s="29"/>
      <c r="L90" s="29"/>
      <c r="N90" s="29"/>
      <c r="P90" s="29"/>
      <c r="V90" s="29"/>
    </row>
    <row r="91" spans="6:22" s="19" customFormat="1" ht="15">
      <c r="F91" s="29"/>
      <c r="H91" s="29"/>
      <c r="J91" s="29"/>
      <c r="L91" s="29"/>
      <c r="N91" s="29"/>
      <c r="P91" s="29"/>
      <c r="V91" s="29"/>
    </row>
    <row r="92" spans="6:22" s="19" customFormat="1" ht="15">
      <c r="F92" s="29"/>
      <c r="H92" s="29"/>
      <c r="J92" s="29"/>
      <c r="L92" s="29"/>
      <c r="N92" s="29"/>
      <c r="P92" s="29"/>
      <c r="V92" s="29"/>
    </row>
    <row r="93" spans="6:22" s="19" customFormat="1" ht="15">
      <c r="F93" s="29"/>
      <c r="H93" s="29"/>
      <c r="J93" s="29"/>
      <c r="L93" s="29"/>
      <c r="N93" s="29"/>
      <c r="P93" s="29"/>
      <c r="V93" s="29"/>
    </row>
    <row r="94" spans="6:22" s="19" customFormat="1" ht="15">
      <c r="F94" s="29"/>
      <c r="H94" s="29"/>
      <c r="J94" s="29"/>
      <c r="L94" s="29"/>
      <c r="N94" s="29"/>
      <c r="P94" s="29"/>
      <c r="V94" s="29"/>
    </row>
    <row r="95" spans="6:22" s="19" customFormat="1" ht="15">
      <c r="F95" s="29"/>
      <c r="H95" s="29"/>
      <c r="J95" s="29"/>
      <c r="L95" s="29"/>
      <c r="N95" s="29"/>
      <c r="P95" s="29"/>
      <c r="V95" s="29"/>
    </row>
    <row r="96" spans="6:22" s="19" customFormat="1" ht="15">
      <c r="F96" s="29"/>
      <c r="H96" s="29"/>
      <c r="J96" s="29"/>
      <c r="L96" s="29"/>
      <c r="N96" s="29"/>
      <c r="P96" s="29"/>
      <c r="V96" s="29"/>
    </row>
    <row r="97" spans="6:22" s="19" customFormat="1" ht="15">
      <c r="F97" s="29"/>
      <c r="H97" s="29"/>
      <c r="J97" s="29"/>
      <c r="L97" s="29"/>
      <c r="N97" s="29"/>
      <c r="P97" s="29"/>
      <c r="V97" s="29"/>
    </row>
    <row r="98" spans="6:22" s="19" customFormat="1" ht="15">
      <c r="F98" s="29"/>
      <c r="H98" s="29"/>
      <c r="J98" s="29"/>
      <c r="L98" s="29"/>
      <c r="N98" s="29"/>
      <c r="P98" s="29"/>
      <c r="V98" s="29"/>
    </row>
    <row r="99" spans="6:22" s="19" customFormat="1" ht="15">
      <c r="F99" s="29"/>
      <c r="H99" s="29"/>
      <c r="J99" s="29"/>
      <c r="L99" s="29"/>
      <c r="N99" s="29"/>
      <c r="P99" s="29"/>
      <c r="V99" s="29"/>
    </row>
    <row r="100" spans="6:22" s="19" customFormat="1" ht="15">
      <c r="F100" s="29"/>
      <c r="H100" s="29"/>
      <c r="J100" s="29"/>
      <c r="L100" s="29"/>
      <c r="N100" s="29"/>
      <c r="P100" s="29"/>
      <c r="V100" s="29"/>
    </row>
    <row r="101" spans="6:25" s="19" customFormat="1" ht="15">
      <c r="F101" s="29"/>
      <c r="H101" s="29"/>
      <c r="J101" s="29"/>
      <c r="L101" s="29"/>
      <c r="N101" s="29"/>
      <c r="P101" s="29"/>
      <c r="Q101" s="29"/>
      <c r="R101" s="29"/>
      <c r="S101" s="29"/>
      <c r="Y101" s="29"/>
    </row>
    <row r="102" spans="6:25" s="19" customFormat="1" ht="15">
      <c r="F102" s="29"/>
      <c r="H102" s="29"/>
      <c r="J102" s="29"/>
      <c r="L102" s="29"/>
      <c r="N102" s="29"/>
      <c r="P102" s="29"/>
      <c r="Q102" s="29"/>
      <c r="R102" s="29"/>
      <c r="S102" s="29"/>
      <c r="Y102" s="29"/>
    </row>
    <row r="103" spans="6:25" s="19" customFormat="1" ht="15">
      <c r="F103" s="29"/>
      <c r="H103" s="29"/>
      <c r="J103" s="29"/>
      <c r="L103" s="29"/>
      <c r="N103" s="29"/>
      <c r="P103" s="29"/>
      <c r="Q103" s="29"/>
      <c r="R103" s="29"/>
      <c r="S103" s="29"/>
      <c r="Y103" s="29"/>
    </row>
    <row r="104" spans="6:25" s="19" customFormat="1" ht="15">
      <c r="F104" s="29"/>
      <c r="H104" s="29"/>
      <c r="J104" s="29"/>
      <c r="L104" s="29"/>
      <c r="N104" s="29"/>
      <c r="P104" s="29"/>
      <c r="Q104" s="29"/>
      <c r="R104" s="29"/>
      <c r="S104" s="29"/>
      <c r="Y104" s="29"/>
    </row>
    <row r="105" spans="6:25" s="19" customFormat="1" ht="15">
      <c r="F105" s="29"/>
      <c r="H105" s="29"/>
      <c r="J105" s="29"/>
      <c r="L105" s="29"/>
      <c r="N105" s="29"/>
      <c r="P105" s="29"/>
      <c r="Q105" s="29"/>
      <c r="R105" s="29"/>
      <c r="S105" s="29"/>
      <c r="Y105" s="29"/>
    </row>
    <row r="106" spans="6:25" s="19" customFormat="1" ht="15">
      <c r="F106" s="29"/>
      <c r="H106" s="29"/>
      <c r="J106" s="29"/>
      <c r="L106" s="29"/>
      <c r="N106" s="29"/>
      <c r="P106" s="29"/>
      <c r="Q106" s="29"/>
      <c r="R106" s="29"/>
      <c r="S106" s="29"/>
      <c r="Y106" s="29"/>
    </row>
    <row r="107" spans="6:25" s="19" customFormat="1" ht="15">
      <c r="F107" s="29"/>
      <c r="H107" s="29"/>
      <c r="J107" s="29"/>
      <c r="L107" s="29"/>
      <c r="N107" s="29"/>
      <c r="P107" s="29"/>
      <c r="Q107" s="29"/>
      <c r="R107" s="29"/>
      <c r="S107" s="29"/>
      <c r="Y107" s="29"/>
    </row>
    <row r="108" spans="6:25" s="19" customFormat="1" ht="15">
      <c r="F108" s="29"/>
      <c r="H108" s="29"/>
      <c r="J108" s="29"/>
      <c r="L108" s="29"/>
      <c r="N108" s="29"/>
      <c r="P108" s="29"/>
      <c r="Q108" s="29"/>
      <c r="R108" s="29"/>
      <c r="S108" s="29"/>
      <c r="Y108" s="29"/>
    </row>
    <row r="109" spans="6:25" s="19" customFormat="1" ht="15">
      <c r="F109" s="29"/>
      <c r="H109" s="29"/>
      <c r="J109" s="29"/>
      <c r="L109" s="29"/>
      <c r="N109" s="29"/>
      <c r="P109" s="29"/>
      <c r="Q109" s="29"/>
      <c r="R109" s="29"/>
      <c r="S109" s="29"/>
      <c r="Y109" s="29"/>
    </row>
    <row r="110" spans="6:25" s="19" customFormat="1" ht="15">
      <c r="F110" s="29"/>
      <c r="H110" s="29"/>
      <c r="J110" s="29"/>
      <c r="L110" s="29"/>
      <c r="N110" s="29"/>
      <c r="P110" s="29"/>
      <c r="Q110" s="29"/>
      <c r="R110" s="29"/>
      <c r="S110" s="29"/>
      <c r="Y110" s="29"/>
    </row>
    <row r="111" spans="6:25" s="19" customFormat="1" ht="15">
      <c r="F111" s="29"/>
      <c r="H111" s="29"/>
      <c r="J111" s="29"/>
      <c r="L111" s="29"/>
      <c r="N111" s="29"/>
      <c r="P111" s="29"/>
      <c r="Q111" s="29"/>
      <c r="R111" s="29"/>
      <c r="S111" s="29"/>
      <c r="Y111" s="29"/>
    </row>
    <row r="112" spans="6:25" s="5" customFormat="1" ht="15">
      <c r="F112" s="26"/>
      <c r="H112" s="26"/>
      <c r="J112" s="26"/>
      <c r="L112" s="26"/>
      <c r="N112" s="26"/>
      <c r="P112" s="26"/>
      <c r="Q112" s="26"/>
      <c r="R112" s="26"/>
      <c r="S112" s="29"/>
      <c r="Y112" s="26"/>
    </row>
    <row r="113" spans="6:25" s="5" customFormat="1" ht="15">
      <c r="F113" s="26"/>
      <c r="H113" s="26"/>
      <c r="J113" s="26"/>
      <c r="L113" s="26"/>
      <c r="N113" s="26"/>
      <c r="P113" s="26"/>
      <c r="Q113" s="26"/>
      <c r="R113" s="26"/>
      <c r="S113" s="29"/>
      <c r="Y113" s="26"/>
    </row>
    <row r="114" spans="6:25" s="5" customFormat="1" ht="15">
      <c r="F114" s="26"/>
      <c r="H114" s="26"/>
      <c r="J114" s="26"/>
      <c r="L114" s="26"/>
      <c r="N114" s="26"/>
      <c r="P114" s="26"/>
      <c r="Q114" s="26"/>
      <c r="R114" s="26"/>
      <c r="S114" s="29"/>
      <c r="Y114" s="26"/>
    </row>
    <row r="115" spans="6:25" s="5" customFormat="1" ht="15">
      <c r="F115" s="26"/>
      <c r="H115" s="26"/>
      <c r="J115" s="26"/>
      <c r="L115" s="26"/>
      <c r="N115" s="26"/>
      <c r="P115" s="26"/>
      <c r="Q115" s="26"/>
      <c r="R115" s="26"/>
      <c r="S115" s="29"/>
      <c r="Y115" s="26"/>
    </row>
  </sheetData>
  <sheetProtection/>
  <mergeCells count="17">
    <mergeCell ref="A1:AB1"/>
    <mergeCell ref="A2:AB2"/>
    <mergeCell ref="A3:A4"/>
    <mergeCell ref="B3:B4"/>
    <mergeCell ref="C3:C4"/>
    <mergeCell ref="D3:D4"/>
    <mergeCell ref="E3:P3"/>
    <mergeCell ref="Q3:Q4"/>
    <mergeCell ref="R3:R4"/>
    <mergeCell ref="S3:S4"/>
    <mergeCell ref="AB3:AB4"/>
    <mergeCell ref="T3:T4"/>
    <mergeCell ref="U3:W3"/>
    <mergeCell ref="X3:X4"/>
    <mergeCell ref="Y3:Y4"/>
    <mergeCell ref="Z3:Z4"/>
    <mergeCell ref="AA3:AA4"/>
  </mergeCells>
  <printOptions horizontalCentered="1"/>
  <pageMargins left="0.3937007874015748" right="0.3937007874015748" top="0.4330708661417323" bottom="0.4330708661417323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AF92"/>
  <sheetViews>
    <sheetView zoomScale="80" zoomScaleNormal="80" zoomScalePageLayoutView="0" workbookViewId="0" topLeftCell="A1">
      <selection activeCell="A6" sqref="A6:IV192"/>
    </sheetView>
  </sheetViews>
  <sheetFormatPr defaultColWidth="9.00390625" defaultRowHeight="12.75"/>
  <cols>
    <col min="1" max="1" width="11.75390625" style="2" customWidth="1"/>
    <col min="2" max="2" width="7.125" style="2" bestFit="1" customWidth="1"/>
    <col min="3" max="4" width="7.375" style="2" customWidth="1"/>
    <col min="5" max="5" width="5.125" style="2" customWidth="1"/>
    <col min="6" max="6" width="7.875" style="2" customWidth="1"/>
    <col min="7" max="7" width="5.625" style="2" customWidth="1"/>
    <col min="8" max="8" width="7.00390625" style="2" customWidth="1"/>
    <col min="9" max="9" width="5.75390625" style="2" customWidth="1"/>
    <col min="10" max="10" width="7.00390625" style="2" customWidth="1"/>
    <col min="11" max="11" width="7.875" style="2" customWidth="1"/>
    <col min="12" max="12" width="10.625" style="2" customWidth="1"/>
    <col min="13" max="13" width="4.25390625" style="2" customWidth="1"/>
    <col min="14" max="14" width="7.00390625" style="2" customWidth="1"/>
    <col min="15" max="15" width="5.125" style="2" customWidth="1"/>
    <col min="16" max="16" width="14.875" style="2" bestFit="1" customWidth="1"/>
    <col min="17" max="18" width="8.25390625" style="2" customWidth="1"/>
    <col min="19" max="19" width="11.25390625" style="2" customWidth="1"/>
    <col min="20" max="20" width="8.75390625" style="2" customWidth="1"/>
    <col min="21" max="21" width="8.375" style="2" customWidth="1"/>
    <col min="22" max="22" width="6.75390625" style="2" customWidth="1"/>
    <col min="23" max="23" width="7.75390625" style="2" customWidth="1"/>
    <col min="24" max="24" width="14.125" style="2" customWidth="1"/>
    <col min="25" max="25" width="7.125" style="2" customWidth="1"/>
    <col min="26" max="26" width="9.00390625" style="2" customWidth="1"/>
    <col min="27" max="27" width="7.125" style="2" bestFit="1" customWidth="1"/>
    <col min="28" max="28" width="10.875" style="2" customWidth="1"/>
    <col min="29" max="16384" width="9.125" style="2" customWidth="1"/>
  </cols>
  <sheetData>
    <row r="1" spans="1:28" s="5" customFormat="1" ht="15.7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8" s="5" customFormat="1" ht="15.75">
      <c r="A2" s="59" t="s">
        <v>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1:28" s="5" customFormat="1" ht="15.75">
      <c r="A3" s="74" t="s">
        <v>56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</row>
    <row r="4" spans="1:28" s="21" customFormat="1" ht="25.5" customHeight="1">
      <c r="A4" s="72" t="s">
        <v>30</v>
      </c>
      <c r="B4" s="72" t="s">
        <v>33</v>
      </c>
      <c r="C4" s="72" t="s">
        <v>32</v>
      </c>
      <c r="D4" s="72" t="s">
        <v>31</v>
      </c>
      <c r="E4" s="67" t="s">
        <v>1</v>
      </c>
      <c r="F4" s="68"/>
      <c r="G4" s="68"/>
      <c r="H4" s="68"/>
      <c r="I4" s="68"/>
      <c r="J4" s="68"/>
      <c r="K4" s="68"/>
      <c r="L4" s="68"/>
      <c r="M4" s="68"/>
      <c r="N4" s="68"/>
      <c r="O4" s="68"/>
      <c r="P4" s="69"/>
      <c r="Q4" s="72" t="s">
        <v>2</v>
      </c>
      <c r="R4" s="72" t="s">
        <v>3</v>
      </c>
      <c r="S4" s="72" t="s">
        <v>44</v>
      </c>
      <c r="T4" s="72" t="s">
        <v>4</v>
      </c>
      <c r="U4" s="67" t="s">
        <v>5</v>
      </c>
      <c r="V4" s="68"/>
      <c r="W4" s="69"/>
      <c r="X4" s="72" t="s">
        <v>6</v>
      </c>
      <c r="Y4" s="72" t="s">
        <v>7</v>
      </c>
      <c r="Z4" s="72" t="s">
        <v>8</v>
      </c>
      <c r="AA4" s="72" t="s">
        <v>9</v>
      </c>
      <c r="AB4" s="72" t="s">
        <v>10</v>
      </c>
    </row>
    <row r="5" spans="1:28" s="21" customFormat="1" ht="48" customHeight="1">
      <c r="A5" s="73"/>
      <c r="B5" s="73"/>
      <c r="C5" s="73"/>
      <c r="D5" s="73"/>
      <c r="E5" s="7" t="s">
        <v>17</v>
      </c>
      <c r="F5" s="7" t="s">
        <v>15</v>
      </c>
      <c r="G5" s="7" t="s">
        <v>16</v>
      </c>
      <c r="H5" s="7" t="s">
        <v>15</v>
      </c>
      <c r="I5" s="7" t="s">
        <v>18</v>
      </c>
      <c r="J5" s="7" t="s">
        <v>15</v>
      </c>
      <c r="K5" s="7" t="s">
        <v>19</v>
      </c>
      <c r="L5" s="7" t="s">
        <v>15</v>
      </c>
      <c r="M5" s="7">
        <v>3</v>
      </c>
      <c r="N5" s="7" t="s">
        <v>15</v>
      </c>
      <c r="O5" s="7">
        <v>2</v>
      </c>
      <c r="P5" s="7" t="s">
        <v>15</v>
      </c>
      <c r="Q5" s="73"/>
      <c r="R5" s="73"/>
      <c r="S5" s="73"/>
      <c r="T5" s="73"/>
      <c r="U5" s="7" t="s">
        <v>11</v>
      </c>
      <c r="V5" s="7" t="s">
        <v>12</v>
      </c>
      <c r="W5" s="7" t="s">
        <v>13</v>
      </c>
      <c r="X5" s="73"/>
      <c r="Y5" s="73"/>
      <c r="Z5" s="73"/>
      <c r="AA5" s="73"/>
      <c r="AB5" s="73"/>
    </row>
    <row r="6" spans="1:32" s="28" customFormat="1" ht="15.75">
      <c r="A6" s="27">
        <v>1115</v>
      </c>
      <c r="B6" s="27">
        <v>25</v>
      </c>
      <c r="C6" s="27">
        <v>25</v>
      </c>
      <c r="D6" s="50">
        <v>0</v>
      </c>
      <c r="E6" s="50"/>
      <c r="F6" s="41">
        <f>E6/C6*100</f>
        <v>0</v>
      </c>
      <c r="G6" s="50">
        <v>2</v>
      </c>
      <c r="H6" s="41">
        <f>G6/C6*100</f>
        <v>8</v>
      </c>
      <c r="I6" s="50"/>
      <c r="J6" s="41">
        <f>I6/C6*100</f>
        <v>0</v>
      </c>
      <c r="K6" s="50">
        <v>20</v>
      </c>
      <c r="L6" s="41">
        <f>K6/C6*100</f>
        <v>80</v>
      </c>
      <c r="M6" s="50"/>
      <c r="N6" s="41">
        <f aca="true" t="shared" si="0" ref="N6:N14">M6/C6*100</f>
        <v>0</v>
      </c>
      <c r="O6" s="50">
        <v>3</v>
      </c>
      <c r="P6" s="41">
        <f>O6/C6*100</f>
        <v>12</v>
      </c>
      <c r="Q6" s="41">
        <f>SUM(E6,G6,I6)/C6*100</f>
        <v>8</v>
      </c>
      <c r="R6" s="41">
        <f aca="true" t="shared" si="1" ref="R6:R14">SUM(E6,G6,I6,K6,M6)/C6*100</f>
        <v>88</v>
      </c>
      <c r="S6" s="50">
        <v>308</v>
      </c>
      <c r="T6" s="50">
        <f>B6*S6</f>
        <v>7700</v>
      </c>
      <c r="U6" s="50">
        <v>661</v>
      </c>
      <c r="V6" s="50">
        <v>57</v>
      </c>
      <c r="W6" s="50">
        <f>U6-V6</f>
        <v>604</v>
      </c>
      <c r="X6" s="44">
        <f aca="true" t="shared" si="2" ref="X6:X14">(T6-V6)/T6*100</f>
        <v>99.25974025974025</v>
      </c>
      <c r="Y6" s="41">
        <f aca="true" t="shared" si="3" ref="Y6:Y14">V6/B6</f>
        <v>2.28</v>
      </c>
      <c r="Z6" s="50">
        <v>1</v>
      </c>
      <c r="AA6" s="50">
        <v>1</v>
      </c>
      <c r="AB6" s="50"/>
      <c r="AD6" s="19"/>
      <c r="AE6" s="19"/>
      <c r="AF6" s="19"/>
    </row>
    <row r="7" spans="1:32" s="28" customFormat="1" ht="15.75">
      <c r="A7" s="27">
        <v>1117</v>
      </c>
      <c r="B7" s="27">
        <v>25</v>
      </c>
      <c r="C7" s="27">
        <v>25</v>
      </c>
      <c r="D7" s="50">
        <v>0</v>
      </c>
      <c r="E7" s="50"/>
      <c r="F7" s="41">
        <f>E7/C7*100</f>
        <v>0</v>
      </c>
      <c r="G7" s="50"/>
      <c r="H7" s="41">
        <f>G7/C7*100</f>
        <v>0</v>
      </c>
      <c r="I7" s="50"/>
      <c r="J7" s="41">
        <f>I7/C7*100</f>
        <v>0</v>
      </c>
      <c r="K7" s="50">
        <v>25</v>
      </c>
      <c r="L7" s="41">
        <f>K7/C7*100</f>
        <v>100</v>
      </c>
      <c r="M7" s="50"/>
      <c r="N7" s="41">
        <f t="shared" si="0"/>
        <v>0</v>
      </c>
      <c r="O7" s="50"/>
      <c r="P7" s="41">
        <f>O7/C7*100</f>
        <v>0</v>
      </c>
      <c r="Q7" s="41">
        <f>SUM(E7,G7,I7)/C7*100</f>
        <v>0</v>
      </c>
      <c r="R7" s="41">
        <f t="shared" si="1"/>
        <v>100</v>
      </c>
      <c r="S7" s="50">
        <v>308</v>
      </c>
      <c r="T7" s="50">
        <f>B7*S7</f>
        <v>7700</v>
      </c>
      <c r="U7" s="50">
        <v>688</v>
      </c>
      <c r="V7" s="50">
        <v>0</v>
      </c>
      <c r="W7" s="50">
        <f aca="true" t="shared" si="4" ref="W7:W14">U7-V7</f>
        <v>688</v>
      </c>
      <c r="X7" s="44">
        <f t="shared" si="2"/>
        <v>100</v>
      </c>
      <c r="Y7" s="41">
        <f t="shared" si="3"/>
        <v>0</v>
      </c>
      <c r="Z7" s="50"/>
      <c r="AA7" s="50"/>
      <c r="AB7" s="50"/>
      <c r="AD7" s="19"/>
      <c r="AE7" s="19"/>
      <c r="AF7" s="19"/>
    </row>
    <row r="8" spans="1:28" s="45" customFormat="1" ht="18" customHeight="1">
      <c r="A8" s="27">
        <v>1121</v>
      </c>
      <c r="B8" s="27">
        <v>20</v>
      </c>
      <c r="C8" s="27">
        <v>20</v>
      </c>
      <c r="D8" s="50">
        <v>0</v>
      </c>
      <c r="E8" s="50"/>
      <c r="F8" s="41">
        <f>E8/C8*100</f>
        <v>0</v>
      </c>
      <c r="G8" s="50">
        <v>2</v>
      </c>
      <c r="H8" s="41">
        <f>G8/C8*100</f>
        <v>10</v>
      </c>
      <c r="I8" s="50">
        <v>1</v>
      </c>
      <c r="J8" s="41">
        <f>I8/C8*100</f>
        <v>5</v>
      </c>
      <c r="K8" s="50">
        <v>13</v>
      </c>
      <c r="L8" s="41">
        <f>K8/C8*100</f>
        <v>65</v>
      </c>
      <c r="M8" s="50"/>
      <c r="N8" s="41">
        <f t="shared" si="0"/>
        <v>0</v>
      </c>
      <c r="O8" s="50">
        <v>4</v>
      </c>
      <c r="P8" s="41">
        <f>O8/C8*100</f>
        <v>20</v>
      </c>
      <c r="Q8" s="41">
        <f>SUM(E8,G8,I8)/C8*100</f>
        <v>15</v>
      </c>
      <c r="R8" s="41">
        <f t="shared" si="1"/>
        <v>80</v>
      </c>
      <c r="S8" s="50">
        <v>308</v>
      </c>
      <c r="T8" s="50">
        <f>B8*S8</f>
        <v>6160</v>
      </c>
      <c r="U8" s="50">
        <v>706</v>
      </c>
      <c r="V8" s="50">
        <v>38</v>
      </c>
      <c r="W8" s="50">
        <f t="shared" si="4"/>
        <v>668</v>
      </c>
      <c r="X8" s="41">
        <f t="shared" si="2"/>
        <v>99.38311688311688</v>
      </c>
      <c r="Y8" s="41">
        <f t="shared" si="3"/>
        <v>1.9</v>
      </c>
      <c r="Z8" s="50"/>
      <c r="AA8" s="50">
        <v>2</v>
      </c>
      <c r="AB8" s="50"/>
    </row>
    <row r="9" spans="1:28" s="45" customFormat="1" ht="18" customHeight="1">
      <c r="A9" s="27">
        <v>1123</v>
      </c>
      <c r="B9" s="27">
        <v>23</v>
      </c>
      <c r="C9" s="27">
        <v>23</v>
      </c>
      <c r="D9" s="50">
        <v>0</v>
      </c>
      <c r="E9" s="50"/>
      <c r="F9" s="41">
        <f>E9/C9*100</f>
        <v>0</v>
      </c>
      <c r="G9" s="50"/>
      <c r="H9" s="41">
        <f>G9/C9*100</f>
        <v>0</v>
      </c>
      <c r="I9" s="50"/>
      <c r="J9" s="41">
        <f>I9/C9*100</f>
        <v>0</v>
      </c>
      <c r="K9" s="50">
        <v>18</v>
      </c>
      <c r="L9" s="41">
        <f>K9/C9*100</f>
        <v>78.26086956521739</v>
      </c>
      <c r="M9" s="50">
        <v>1</v>
      </c>
      <c r="N9" s="41">
        <f t="shared" si="0"/>
        <v>4.3478260869565215</v>
      </c>
      <c r="O9" s="50">
        <v>4</v>
      </c>
      <c r="P9" s="41">
        <f>O9/C9*100</f>
        <v>17.391304347826086</v>
      </c>
      <c r="Q9" s="41">
        <f>SUM(E9,G9,I9)/C9*100</f>
        <v>0</v>
      </c>
      <c r="R9" s="41">
        <f t="shared" si="1"/>
        <v>82.6086956521739</v>
      </c>
      <c r="S9" s="50">
        <v>308</v>
      </c>
      <c r="T9" s="50">
        <f>B9*S9</f>
        <v>7084</v>
      </c>
      <c r="U9" s="50">
        <v>1010</v>
      </c>
      <c r="V9" s="50">
        <v>143</v>
      </c>
      <c r="W9" s="50">
        <f t="shared" si="4"/>
        <v>867</v>
      </c>
      <c r="X9" s="41">
        <f t="shared" si="2"/>
        <v>97.98136645962732</v>
      </c>
      <c r="Y9" s="41">
        <f t="shared" si="3"/>
        <v>6.217391304347826</v>
      </c>
      <c r="Z9" s="50"/>
      <c r="AA9" s="50">
        <v>1</v>
      </c>
      <c r="AB9" s="50"/>
    </row>
    <row r="10" spans="1:28" s="19" customFormat="1" ht="17.25" customHeight="1">
      <c r="A10" s="27">
        <v>135</v>
      </c>
      <c r="B10" s="27">
        <v>25</v>
      </c>
      <c r="C10" s="27">
        <v>25</v>
      </c>
      <c r="D10" s="50">
        <v>0</v>
      </c>
      <c r="E10" s="50"/>
      <c r="F10" s="41">
        <f>E10/C10*100</f>
        <v>0</v>
      </c>
      <c r="G10" s="50">
        <v>7</v>
      </c>
      <c r="H10" s="41">
        <f>G10/C10*100</f>
        <v>28.000000000000004</v>
      </c>
      <c r="I10" s="50"/>
      <c r="J10" s="41">
        <f>I10/C10*100</f>
        <v>0</v>
      </c>
      <c r="K10" s="50">
        <v>17</v>
      </c>
      <c r="L10" s="41">
        <f>K10/C10*100</f>
        <v>68</v>
      </c>
      <c r="M10" s="50">
        <v>1</v>
      </c>
      <c r="N10" s="41">
        <f t="shared" si="0"/>
        <v>4</v>
      </c>
      <c r="O10" s="50"/>
      <c r="P10" s="41">
        <f>O10/C10*100</f>
        <v>0</v>
      </c>
      <c r="Q10" s="41">
        <f>SUM(E10,G10,I10)/C10*100</f>
        <v>28.000000000000004</v>
      </c>
      <c r="R10" s="41">
        <f t="shared" si="1"/>
        <v>100</v>
      </c>
      <c r="S10" s="50">
        <v>308</v>
      </c>
      <c r="T10" s="50">
        <f>B10*S10</f>
        <v>7700</v>
      </c>
      <c r="U10" s="50">
        <v>705</v>
      </c>
      <c r="V10" s="50">
        <v>11</v>
      </c>
      <c r="W10" s="50">
        <f t="shared" si="4"/>
        <v>694</v>
      </c>
      <c r="X10" s="41">
        <f t="shared" si="2"/>
        <v>99.85714285714286</v>
      </c>
      <c r="Y10" s="41">
        <f t="shared" si="3"/>
        <v>0.44</v>
      </c>
      <c r="Z10" s="50"/>
      <c r="AA10" s="50"/>
      <c r="AB10" s="50"/>
    </row>
    <row r="11" spans="1:28" s="19" customFormat="1" ht="17.25" customHeight="1">
      <c r="A11" s="27">
        <v>137</v>
      </c>
      <c r="B11" s="27">
        <v>25</v>
      </c>
      <c r="C11" s="27">
        <v>25</v>
      </c>
      <c r="D11" s="50">
        <v>0</v>
      </c>
      <c r="E11" s="50"/>
      <c r="F11" s="41">
        <f>E11/C11*100</f>
        <v>0</v>
      </c>
      <c r="G11" s="50">
        <v>4</v>
      </c>
      <c r="H11" s="41">
        <f>G11/C11*100</f>
        <v>16</v>
      </c>
      <c r="I11" s="50"/>
      <c r="J11" s="41">
        <f>I11/C11*100</f>
        <v>0</v>
      </c>
      <c r="K11" s="50">
        <v>21</v>
      </c>
      <c r="L11" s="41">
        <f>K11/C11*100</f>
        <v>84</v>
      </c>
      <c r="M11" s="50"/>
      <c r="N11" s="41">
        <f t="shared" si="0"/>
        <v>0</v>
      </c>
      <c r="O11" s="50"/>
      <c r="P11" s="41">
        <f>O11/C11*100</f>
        <v>0</v>
      </c>
      <c r="Q11" s="41">
        <f>SUM(E11,G11,I11)/C11*100</f>
        <v>16</v>
      </c>
      <c r="R11" s="41">
        <f t="shared" si="1"/>
        <v>100</v>
      </c>
      <c r="S11" s="50">
        <v>308</v>
      </c>
      <c r="T11" s="50">
        <f>B11*S11</f>
        <v>7700</v>
      </c>
      <c r="U11" s="50">
        <v>847</v>
      </c>
      <c r="V11" s="50">
        <v>23</v>
      </c>
      <c r="W11" s="50">
        <f t="shared" si="4"/>
        <v>824</v>
      </c>
      <c r="X11" s="41">
        <f t="shared" si="2"/>
        <v>99.7012987012987</v>
      </c>
      <c r="Y11" s="41">
        <f t="shared" si="3"/>
        <v>0.92</v>
      </c>
      <c r="Z11" s="50"/>
      <c r="AA11" s="50"/>
      <c r="AB11" s="50"/>
    </row>
    <row r="12" spans="1:28" s="19" customFormat="1" ht="17.25" customHeight="1">
      <c r="A12" s="27" t="s">
        <v>67</v>
      </c>
      <c r="B12" s="27">
        <v>19</v>
      </c>
      <c r="C12" s="27">
        <v>16</v>
      </c>
      <c r="D12" s="50">
        <v>3</v>
      </c>
      <c r="E12" s="50"/>
      <c r="F12" s="41">
        <f>E12/C12*100</f>
        <v>0</v>
      </c>
      <c r="G12" s="50"/>
      <c r="H12" s="41">
        <f>G12/C12*100</f>
        <v>0</v>
      </c>
      <c r="I12" s="50"/>
      <c r="J12" s="41">
        <f>I12/C12*100</f>
        <v>0</v>
      </c>
      <c r="K12" s="50">
        <v>16</v>
      </c>
      <c r="L12" s="41">
        <f>K12/C12*100</f>
        <v>100</v>
      </c>
      <c r="M12" s="50"/>
      <c r="N12" s="41">
        <f t="shared" si="0"/>
        <v>0</v>
      </c>
      <c r="O12" s="50"/>
      <c r="P12" s="41">
        <f>O12/C12*100</f>
        <v>0</v>
      </c>
      <c r="Q12" s="41">
        <f>SUM(E12,G12,I12)/C12*100</f>
        <v>0</v>
      </c>
      <c r="R12" s="41">
        <f t="shared" si="1"/>
        <v>100</v>
      </c>
      <c r="S12" s="50">
        <v>312</v>
      </c>
      <c r="T12" s="50">
        <f>B12*S12</f>
        <v>5928</v>
      </c>
      <c r="U12" s="50">
        <v>1428</v>
      </c>
      <c r="V12" s="50">
        <v>25</v>
      </c>
      <c r="W12" s="50">
        <f t="shared" si="4"/>
        <v>1403</v>
      </c>
      <c r="X12" s="41">
        <f t="shared" si="2"/>
        <v>99.57827260458839</v>
      </c>
      <c r="Y12" s="41">
        <f t="shared" si="3"/>
        <v>1.3157894736842106</v>
      </c>
      <c r="Z12" s="50"/>
      <c r="AA12" s="50">
        <v>1</v>
      </c>
      <c r="AB12" s="50"/>
    </row>
    <row r="13" spans="1:28" s="19" customFormat="1" ht="18" customHeight="1">
      <c r="A13" s="27">
        <v>141</v>
      </c>
      <c r="B13" s="27">
        <v>19</v>
      </c>
      <c r="C13" s="27">
        <v>19</v>
      </c>
      <c r="D13" s="50">
        <v>0</v>
      </c>
      <c r="E13" s="50"/>
      <c r="F13" s="41">
        <f>E13/C13*100</f>
        <v>0</v>
      </c>
      <c r="G13" s="50">
        <v>6</v>
      </c>
      <c r="H13" s="41">
        <f>G13/C13*100</f>
        <v>31.57894736842105</v>
      </c>
      <c r="I13" s="50">
        <v>2</v>
      </c>
      <c r="J13" s="41">
        <f>I13/C13*100</f>
        <v>10.526315789473683</v>
      </c>
      <c r="K13" s="50">
        <v>11</v>
      </c>
      <c r="L13" s="41">
        <f>K13/C13*100</f>
        <v>57.89473684210527</v>
      </c>
      <c r="M13" s="50"/>
      <c r="N13" s="41">
        <f t="shared" si="0"/>
        <v>0</v>
      </c>
      <c r="O13" s="50"/>
      <c r="P13" s="41">
        <f>O13/C13*100</f>
        <v>0</v>
      </c>
      <c r="Q13" s="41">
        <f>SUM(E13,G13,I13)/C13*100</f>
        <v>42.10526315789473</v>
      </c>
      <c r="R13" s="41">
        <f t="shared" si="1"/>
        <v>100</v>
      </c>
      <c r="S13" s="50">
        <v>302</v>
      </c>
      <c r="T13" s="50">
        <f>B13*S13</f>
        <v>5738</v>
      </c>
      <c r="U13" s="50">
        <v>896</v>
      </c>
      <c r="V13" s="50">
        <v>130</v>
      </c>
      <c r="W13" s="50">
        <f t="shared" si="4"/>
        <v>766</v>
      </c>
      <c r="X13" s="41">
        <f t="shared" si="2"/>
        <v>97.73440223074242</v>
      </c>
      <c r="Y13" s="41">
        <f t="shared" si="3"/>
        <v>6.842105263157895</v>
      </c>
      <c r="Z13" s="50"/>
      <c r="AA13" s="50"/>
      <c r="AB13" s="50"/>
    </row>
    <row r="14" spans="1:28" s="19" customFormat="1" ht="18" customHeight="1">
      <c r="A14" s="27">
        <v>149</v>
      </c>
      <c r="B14" s="27">
        <v>20</v>
      </c>
      <c r="C14" s="27">
        <v>20</v>
      </c>
      <c r="D14" s="50">
        <v>0</v>
      </c>
      <c r="E14" s="50">
        <v>3</v>
      </c>
      <c r="F14" s="41">
        <f>E14/C14*100</f>
        <v>15</v>
      </c>
      <c r="G14" s="50">
        <v>4</v>
      </c>
      <c r="H14" s="41">
        <f>G14/C14*100</f>
        <v>20</v>
      </c>
      <c r="I14" s="50">
        <v>5</v>
      </c>
      <c r="J14" s="41">
        <f>I14/C14*100</f>
        <v>25</v>
      </c>
      <c r="K14" s="50">
        <v>8</v>
      </c>
      <c r="L14" s="41">
        <f>K14/C14*100</f>
        <v>40</v>
      </c>
      <c r="M14" s="50"/>
      <c r="N14" s="41">
        <f t="shared" si="0"/>
        <v>0</v>
      </c>
      <c r="O14" s="50"/>
      <c r="P14" s="41">
        <f>O14/C14*100</f>
        <v>0</v>
      </c>
      <c r="Q14" s="41">
        <f>SUM(E14,G14,I14)/C14*100</f>
        <v>60</v>
      </c>
      <c r="R14" s="41">
        <f t="shared" si="1"/>
        <v>100</v>
      </c>
      <c r="S14" s="50">
        <v>302</v>
      </c>
      <c r="T14" s="50">
        <f>B14*S14</f>
        <v>6040</v>
      </c>
      <c r="U14" s="50">
        <v>335</v>
      </c>
      <c r="V14" s="50">
        <v>0</v>
      </c>
      <c r="W14" s="50">
        <f t="shared" si="4"/>
        <v>335</v>
      </c>
      <c r="X14" s="41">
        <f t="shared" si="2"/>
        <v>100</v>
      </c>
      <c r="Y14" s="41">
        <f t="shared" si="3"/>
        <v>0</v>
      </c>
      <c r="Z14" s="50"/>
      <c r="AA14" s="50"/>
      <c r="AB14" s="50"/>
    </row>
    <row r="15" spans="1:28" s="19" customFormat="1" ht="15.75">
      <c r="A15" s="27" t="s">
        <v>14</v>
      </c>
      <c r="B15" s="27">
        <f>SUM(B6:B14)</f>
        <v>201</v>
      </c>
      <c r="C15" s="27">
        <f>SUM(C6:C14)</f>
        <v>198</v>
      </c>
      <c r="D15" s="27">
        <f>SUM(D6:D14)</f>
        <v>3</v>
      </c>
      <c r="E15" s="27">
        <f>SUM(E6:E14)</f>
        <v>3</v>
      </c>
      <c r="F15" s="16">
        <f>AVERAGE(F6:F14)</f>
        <v>1.6666666666666667</v>
      </c>
      <c r="G15" s="27">
        <f>SUM(G6:G14)</f>
        <v>25</v>
      </c>
      <c r="H15" s="16">
        <f>AVERAGE(H6:H14)</f>
        <v>12.619883040935672</v>
      </c>
      <c r="I15" s="27">
        <f>SUM(I6:I14)</f>
        <v>8</v>
      </c>
      <c r="J15" s="16">
        <f>AVERAGE(J6:J14)</f>
        <v>4.502923976608187</v>
      </c>
      <c r="K15" s="27">
        <f>SUM(K6:K14)</f>
        <v>149</v>
      </c>
      <c r="L15" s="16">
        <f>AVERAGE(L6:L14)</f>
        <v>74.79506737859141</v>
      </c>
      <c r="M15" s="27">
        <f>SUM(M6:M14)</f>
        <v>2</v>
      </c>
      <c r="N15" s="16">
        <f>AVERAGE(N6:N14)</f>
        <v>0.927536231884058</v>
      </c>
      <c r="O15" s="27">
        <f>SUM(O6:O14)</f>
        <v>11</v>
      </c>
      <c r="P15" s="16">
        <f>AVERAGE(P6:P14)</f>
        <v>5.487922705314009</v>
      </c>
      <c r="Q15" s="31">
        <f>AVERAGE(Q6:Q14)</f>
        <v>18.789473684210527</v>
      </c>
      <c r="R15" s="31">
        <f>AVERAGE(R6:R14)</f>
        <v>94.51207729468598</v>
      </c>
      <c r="S15" s="32">
        <f>SUM(S6:S14)</f>
        <v>2764</v>
      </c>
      <c r="T15" s="32">
        <f aca="true" t="shared" si="5" ref="T15:AB15">SUM(T6:T14)</f>
        <v>61750</v>
      </c>
      <c r="U15" s="32">
        <f t="shared" si="5"/>
        <v>7276</v>
      </c>
      <c r="V15" s="32">
        <f t="shared" si="5"/>
        <v>427</v>
      </c>
      <c r="W15" s="32">
        <f t="shared" si="5"/>
        <v>6849</v>
      </c>
      <c r="X15" s="31">
        <f>AVERAGE(X6:X14)</f>
        <v>99.27725999958409</v>
      </c>
      <c r="Y15" s="31">
        <f>AVERAGE(Y6:Y14)</f>
        <v>2.2128095601322144</v>
      </c>
      <c r="Z15" s="32">
        <f t="shared" si="5"/>
        <v>1</v>
      </c>
      <c r="AA15" s="32">
        <f t="shared" si="5"/>
        <v>5</v>
      </c>
      <c r="AB15" s="32">
        <f t="shared" si="5"/>
        <v>0</v>
      </c>
    </row>
    <row r="16" s="19" customFormat="1" ht="15">
      <c r="X16" s="33"/>
    </row>
    <row r="17" spans="1:28" s="19" customFormat="1" ht="15.75">
      <c r="A17" s="71" t="s">
        <v>0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</row>
    <row r="18" spans="1:28" s="19" customFormat="1" ht="15.75">
      <c r="A18" s="76" t="s">
        <v>58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</row>
    <row r="19" spans="1:28" s="19" customFormat="1" ht="15.75">
      <c r="A19" s="70" t="s">
        <v>57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</row>
    <row r="20" spans="1:28" s="19" customFormat="1" ht="12.75" customHeight="1">
      <c r="A20" s="62" t="s">
        <v>30</v>
      </c>
      <c r="B20" s="62" t="s">
        <v>33</v>
      </c>
      <c r="C20" s="62" t="s">
        <v>32</v>
      </c>
      <c r="D20" s="62" t="s">
        <v>31</v>
      </c>
      <c r="E20" s="64" t="s">
        <v>1</v>
      </c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6"/>
      <c r="Q20" s="62" t="s">
        <v>2</v>
      </c>
      <c r="R20" s="62" t="s">
        <v>3</v>
      </c>
      <c r="S20" s="62" t="s">
        <v>44</v>
      </c>
      <c r="T20" s="62" t="s">
        <v>4</v>
      </c>
      <c r="U20" s="64" t="s">
        <v>5</v>
      </c>
      <c r="V20" s="65"/>
      <c r="W20" s="66"/>
      <c r="X20" s="62" t="s">
        <v>6</v>
      </c>
      <c r="Y20" s="62" t="s">
        <v>7</v>
      </c>
      <c r="Z20" s="62" t="s">
        <v>8</v>
      </c>
      <c r="AA20" s="62" t="s">
        <v>9</v>
      </c>
      <c r="AB20" s="62" t="s">
        <v>10</v>
      </c>
    </row>
    <row r="21" spans="1:28" s="19" customFormat="1" ht="39" customHeight="1">
      <c r="A21" s="63"/>
      <c r="B21" s="63"/>
      <c r="C21" s="63"/>
      <c r="D21" s="63"/>
      <c r="E21" s="50" t="s">
        <v>17</v>
      </c>
      <c r="F21" s="50" t="s">
        <v>15</v>
      </c>
      <c r="G21" s="50" t="s">
        <v>16</v>
      </c>
      <c r="H21" s="50" t="s">
        <v>15</v>
      </c>
      <c r="I21" s="50" t="s">
        <v>18</v>
      </c>
      <c r="J21" s="50" t="s">
        <v>15</v>
      </c>
      <c r="K21" s="50" t="s">
        <v>19</v>
      </c>
      <c r="L21" s="50" t="s">
        <v>15</v>
      </c>
      <c r="M21" s="50">
        <v>3</v>
      </c>
      <c r="N21" s="50" t="s">
        <v>15</v>
      </c>
      <c r="O21" s="50">
        <v>2</v>
      </c>
      <c r="P21" s="50" t="s">
        <v>15</v>
      </c>
      <c r="Q21" s="63"/>
      <c r="R21" s="63"/>
      <c r="S21" s="63"/>
      <c r="T21" s="63"/>
      <c r="U21" s="50" t="s">
        <v>11</v>
      </c>
      <c r="V21" s="50" t="s">
        <v>12</v>
      </c>
      <c r="W21" s="50" t="s">
        <v>13</v>
      </c>
      <c r="X21" s="63"/>
      <c r="Y21" s="63"/>
      <c r="Z21" s="63"/>
      <c r="AA21" s="63"/>
      <c r="AB21" s="63"/>
    </row>
    <row r="22" spans="1:32" s="28" customFormat="1" ht="18" customHeight="1">
      <c r="A22" s="27" t="s">
        <v>59</v>
      </c>
      <c r="B22" s="27">
        <v>25</v>
      </c>
      <c r="C22" s="27">
        <v>25</v>
      </c>
      <c r="D22" s="50">
        <v>0</v>
      </c>
      <c r="E22" s="50"/>
      <c r="F22" s="41">
        <f aca="true" t="shared" si="6" ref="F22:F29">E22/C22*100</f>
        <v>0</v>
      </c>
      <c r="G22" s="50"/>
      <c r="H22" s="41">
        <f aca="true" t="shared" si="7" ref="H22:H29">G22/C22*100</f>
        <v>0</v>
      </c>
      <c r="I22" s="50"/>
      <c r="J22" s="41">
        <f aca="true" t="shared" si="8" ref="J22:J29">I22/C22*100</f>
        <v>0</v>
      </c>
      <c r="K22" s="50">
        <v>25</v>
      </c>
      <c r="L22" s="41">
        <f aca="true" t="shared" si="9" ref="L22:L29">K22/C22*100</f>
        <v>100</v>
      </c>
      <c r="M22" s="50"/>
      <c r="N22" s="41">
        <f aca="true" t="shared" si="10" ref="N22:N35">M22/C22*100</f>
        <v>0</v>
      </c>
      <c r="O22" s="50"/>
      <c r="P22" s="41">
        <f aca="true" t="shared" si="11" ref="P22:P29">O22/C22*100</f>
        <v>0</v>
      </c>
      <c r="Q22" s="41">
        <f aca="true" t="shared" si="12" ref="Q22:Q29">SUM(E22,G22,I22)/C22*100</f>
        <v>0</v>
      </c>
      <c r="R22" s="41">
        <f aca="true" t="shared" si="13" ref="R22:R35">SUM(E22,G22,I22,K22,M22)/C22*100</f>
        <v>100</v>
      </c>
      <c r="S22" s="50">
        <v>308</v>
      </c>
      <c r="T22" s="50">
        <f>B22*S22</f>
        <v>7700</v>
      </c>
      <c r="U22" s="50">
        <v>506</v>
      </c>
      <c r="V22" s="50">
        <v>0</v>
      </c>
      <c r="W22" s="50">
        <f aca="true" t="shared" si="14" ref="W22:W35">U22-V22</f>
        <v>506</v>
      </c>
      <c r="X22" s="44">
        <f aca="true" t="shared" si="15" ref="X22:X35">(T22-V22)/T22*100</f>
        <v>100</v>
      </c>
      <c r="Y22" s="41">
        <f aca="true" t="shared" si="16" ref="Y22:Y35">V22/B22</f>
        <v>0</v>
      </c>
      <c r="Z22" s="50"/>
      <c r="AA22" s="50"/>
      <c r="AB22" s="50"/>
      <c r="AD22" s="19"/>
      <c r="AE22" s="19"/>
      <c r="AF22" s="19"/>
    </row>
    <row r="23" spans="1:32" s="28" customFormat="1" ht="15.75">
      <c r="A23" s="27">
        <v>1215</v>
      </c>
      <c r="B23" s="27">
        <v>25</v>
      </c>
      <c r="C23" s="27">
        <v>25</v>
      </c>
      <c r="D23" s="50">
        <v>0</v>
      </c>
      <c r="E23" s="50"/>
      <c r="F23" s="41">
        <f t="shared" si="6"/>
        <v>0</v>
      </c>
      <c r="G23" s="50">
        <v>13</v>
      </c>
      <c r="H23" s="41">
        <f t="shared" si="7"/>
        <v>52</v>
      </c>
      <c r="I23" s="50"/>
      <c r="J23" s="41">
        <f t="shared" si="8"/>
        <v>0</v>
      </c>
      <c r="K23" s="50">
        <v>12</v>
      </c>
      <c r="L23" s="41">
        <f t="shared" si="9"/>
        <v>48</v>
      </c>
      <c r="M23" s="50"/>
      <c r="N23" s="41">
        <f t="shared" si="10"/>
        <v>0</v>
      </c>
      <c r="O23" s="50"/>
      <c r="P23" s="41">
        <f t="shared" si="11"/>
        <v>0</v>
      </c>
      <c r="Q23" s="41">
        <f t="shared" si="12"/>
        <v>52</v>
      </c>
      <c r="R23" s="41">
        <f t="shared" si="13"/>
        <v>100</v>
      </c>
      <c r="S23" s="50">
        <v>308</v>
      </c>
      <c r="T23" s="50">
        <f>B23*S23</f>
        <v>7700</v>
      </c>
      <c r="U23" s="50">
        <v>836</v>
      </c>
      <c r="V23" s="50">
        <v>2</v>
      </c>
      <c r="W23" s="50">
        <f t="shared" si="14"/>
        <v>834</v>
      </c>
      <c r="X23" s="44">
        <f t="shared" si="15"/>
        <v>99.97402597402598</v>
      </c>
      <c r="Y23" s="41">
        <f t="shared" si="16"/>
        <v>0.08</v>
      </c>
      <c r="Z23" s="50"/>
      <c r="AA23" s="50"/>
      <c r="AB23" s="50"/>
      <c r="AD23" s="19"/>
      <c r="AE23" s="19"/>
      <c r="AF23" s="19"/>
    </row>
    <row r="24" spans="1:32" s="28" customFormat="1" ht="15.75">
      <c r="A24" s="27">
        <v>1217</v>
      </c>
      <c r="B24" s="27">
        <v>25</v>
      </c>
      <c r="C24" s="27">
        <v>25</v>
      </c>
      <c r="D24" s="50">
        <v>0</v>
      </c>
      <c r="E24" s="50"/>
      <c r="F24" s="41">
        <f t="shared" si="6"/>
        <v>0</v>
      </c>
      <c r="G24" s="50">
        <v>18</v>
      </c>
      <c r="H24" s="41">
        <f t="shared" si="7"/>
        <v>72</v>
      </c>
      <c r="I24" s="50"/>
      <c r="J24" s="41">
        <f t="shared" si="8"/>
        <v>0</v>
      </c>
      <c r="K24" s="50">
        <v>6</v>
      </c>
      <c r="L24" s="41">
        <f t="shared" si="9"/>
        <v>24</v>
      </c>
      <c r="M24" s="50"/>
      <c r="N24" s="41">
        <f t="shared" si="10"/>
        <v>0</v>
      </c>
      <c r="O24" s="50">
        <v>1</v>
      </c>
      <c r="P24" s="41">
        <f t="shared" si="11"/>
        <v>4</v>
      </c>
      <c r="Q24" s="41">
        <f t="shared" si="12"/>
        <v>72</v>
      </c>
      <c r="R24" s="41">
        <f t="shared" si="13"/>
        <v>96</v>
      </c>
      <c r="S24" s="50">
        <v>308</v>
      </c>
      <c r="T24" s="50">
        <f>B24*S24</f>
        <v>7700</v>
      </c>
      <c r="U24" s="50">
        <v>512</v>
      </c>
      <c r="V24" s="50">
        <v>46</v>
      </c>
      <c r="W24" s="50">
        <f t="shared" si="14"/>
        <v>466</v>
      </c>
      <c r="X24" s="44">
        <f t="shared" si="15"/>
        <v>99.40259740259741</v>
      </c>
      <c r="Y24" s="41">
        <f t="shared" si="16"/>
        <v>1.84</v>
      </c>
      <c r="Z24" s="50">
        <v>1</v>
      </c>
      <c r="AA24" s="50">
        <v>1</v>
      </c>
      <c r="AB24" s="50"/>
      <c r="AD24" s="19"/>
      <c r="AE24" s="19"/>
      <c r="AF24" s="19"/>
    </row>
    <row r="25" spans="1:32" s="28" customFormat="1" ht="15.75">
      <c r="A25" s="27" t="s">
        <v>60</v>
      </c>
      <c r="B25" s="27">
        <v>24</v>
      </c>
      <c r="C25" s="27">
        <v>24</v>
      </c>
      <c r="D25" s="50">
        <v>0</v>
      </c>
      <c r="E25" s="50"/>
      <c r="F25" s="41">
        <f t="shared" si="6"/>
        <v>0</v>
      </c>
      <c r="G25" s="50">
        <v>2</v>
      </c>
      <c r="H25" s="41">
        <f t="shared" si="7"/>
        <v>8.333333333333332</v>
      </c>
      <c r="I25" s="50"/>
      <c r="J25" s="41">
        <f t="shared" si="8"/>
        <v>0</v>
      </c>
      <c r="K25" s="50">
        <v>22</v>
      </c>
      <c r="L25" s="41">
        <f t="shared" si="9"/>
        <v>91.66666666666666</v>
      </c>
      <c r="M25" s="50"/>
      <c r="N25" s="41">
        <f t="shared" si="10"/>
        <v>0</v>
      </c>
      <c r="O25" s="50"/>
      <c r="P25" s="41">
        <f t="shared" si="11"/>
        <v>0</v>
      </c>
      <c r="Q25" s="41">
        <f t="shared" si="12"/>
        <v>8.333333333333332</v>
      </c>
      <c r="R25" s="41">
        <f t="shared" si="13"/>
        <v>100</v>
      </c>
      <c r="S25" s="50">
        <v>308</v>
      </c>
      <c r="T25" s="50">
        <f>B25*S25</f>
        <v>7392</v>
      </c>
      <c r="U25" s="50">
        <v>690</v>
      </c>
      <c r="V25" s="50">
        <v>0</v>
      </c>
      <c r="W25" s="50">
        <f t="shared" si="14"/>
        <v>690</v>
      </c>
      <c r="X25" s="41">
        <f t="shared" si="15"/>
        <v>100</v>
      </c>
      <c r="Y25" s="41">
        <f t="shared" si="16"/>
        <v>0</v>
      </c>
      <c r="Z25" s="50">
        <v>1</v>
      </c>
      <c r="AA25" s="50">
        <v>2</v>
      </c>
      <c r="AB25" s="50"/>
      <c r="AD25" s="19"/>
      <c r="AE25" s="19"/>
      <c r="AF25" s="19"/>
    </row>
    <row r="26" spans="1:28" s="45" customFormat="1" ht="18" customHeight="1">
      <c r="A26" s="27">
        <v>1221</v>
      </c>
      <c r="B26" s="27">
        <v>25</v>
      </c>
      <c r="C26" s="27">
        <v>25</v>
      </c>
      <c r="D26" s="50">
        <v>0</v>
      </c>
      <c r="E26" s="50">
        <v>1</v>
      </c>
      <c r="F26" s="41">
        <f t="shared" si="6"/>
        <v>4</v>
      </c>
      <c r="G26" s="50">
        <v>13</v>
      </c>
      <c r="H26" s="41">
        <f t="shared" si="7"/>
        <v>52</v>
      </c>
      <c r="I26" s="50">
        <v>2</v>
      </c>
      <c r="J26" s="41">
        <f t="shared" si="8"/>
        <v>8</v>
      </c>
      <c r="K26" s="50">
        <v>9</v>
      </c>
      <c r="L26" s="41">
        <f t="shared" si="9"/>
        <v>36</v>
      </c>
      <c r="M26" s="50"/>
      <c r="N26" s="41">
        <f t="shared" si="10"/>
        <v>0</v>
      </c>
      <c r="O26" s="50"/>
      <c r="P26" s="41">
        <f t="shared" si="11"/>
        <v>0</v>
      </c>
      <c r="Q26" s="41">
        <f t="shared" si="12"/>
        <v>64</v>
      </c>
      <c r="R26" s="41">
        <f t="shared" si="13"/>
        <v>100</v>
      </c>
      <c r="S26" s="50">
        <v>308</v>
      </c>
      <c r="T26" s="50">
        <f>B26*S26</f>
        <v>7700</v>
      </c>
      <c r="U26" s="50">
        <v>1074</v>
      </c>
      <c r="V26" s="50">
        <v>0</v>
      </c>
      <c r="W26" s="50">
        <f t="shared" si="14"/>
        <v>1074</v>
      </c>
      <c r="X26" s="41">
        <f t="shared" si="15"/>
        <v>100</v>
      </c>
      <c r="Y26" s="41">
        <f t="shared" si="16"/>
        <v>0</v>
      </c>
      <c r="Z26" s="50"/>
      <c r="AA26" s="50"/>
      <c r="AB26" s="50"/>
    </row>
    <row r="27" spans="1:28" s="19" customFormat="1" ht="17.25" customHeight="1">
      <c r="A27" s="27">
        <v>1223</v>
      </c>
      <c r="B27" s="27">
        <v>25</v>
      </c>
      <c r="C27" s="27">
        <v>25</v>
      </c>
      <c r="D27" s="50">
        <v>0</v>
      </c>
      <c r="E27" s="50"/>
      <c r="F27" s="41">
        <f t="shared" si="6"/>
        <v>0</v>
      </c>
      <c r="G27" s="50">
        <v>12</v>
      </c>
      <c r="H27" s="41">
        <f t="shared" si="7"/>
        <v>48</v>
      </c>
      <c r="I27" s="50">
        <v>1</v>
      </c>
      <c r="J27" s="41">
        <f t="shared" si="8"/>
        <v>4</v>
      </c>
      <c r="K27" s="50">
        <v>10</v>
      </c>
      <c r="L27" s="41">
        <f t="shared" si="9"/>
        <v>40</v>
      </c>
      <c r="M27" s="50">
        <v>1</v>
      </c>
      <c r="N27" s="41">
        <f t="shared" si="10"/>
        <v>4</v>
      </c>
      <c r="O27" s="50">
        <v>1</v>
      </c>
      <c r="P27" s="41">
        <f t="shared" si="11"/>
        <v>4</v>
      </c>
      <c r="Q27" s="41">
        <f t="shared" si="12"/>
        <v>52</v>
      </c>
      <c r="R27" s="41">
        <f t="shared" si="13"/>
        <v>96</v>
      </c>
      <c r="S27" s="50">
        <v>308</v>
      </c>
      <c r="T27" s="50">
        <f>B27*S27</f>
        <v>7700</v>
      </c>
      <c r="U27" s="50">
        <v>1251</v>
      </c>
      <c r="V27" s="50">
        <v>67</v>
      </c>
      <c r="W27" s="50">
        <f t="shared" si="14"/>
        <v>1184</v>
      </c>
      <c r="X27" s="41">
        <f t="shared" si="15"/>
        <v>99.12987012987014</v>
      </c>
      <c r="Y27" s="41">
        <f t="shared" si="16"/>
        <v>2.68</v>
      </c>
      <c r="Z27" s="50"/>
      <c r="AA27" s="50"/>
      <c r="AB27" s="50"/>
    </row>
    <row r="28" spans="1:32" s="19" customFormat="1" ht="15.75">
      <c r="A28" s="27" t="s">
        <v>63</v>
      </c>
      <c r="B28" s="27">
        <v>22</v>
      </c>
      <c r="C28" s="27">
        <v>22</v>
      </c>
      <c r="D28" s="50">
        <v>0</v>
      </c>
      <c r="E28" s="50"/>
      <c r="F28" s="41">
        <f t="shared" si="6"/>
        <v>0</v>
      </c>
      <c r="G28" s="50">
        <v>1</v>
      </c>
      <c r="H28" s="41">
        <f t="shared" si="7"/>
        <v>4.545454545454546</v>
      </c>
      <c r="I28" s="50"/>
      <c r="J28" s="41">
        <f t="shared" si="8"/>
        <v>0</v>
      </c>
      <c r="K28" s="50">
        <v>21</v>
      </c>
      <c r="L28" s="41">
        <f t="shared" si="9"/>
        <v>95.45454545454545</v>
      </c>
      <c r="M28" s="50"/>
      <c r="N28" s="41">
        <f t="shared" si="10"/>
        <v>0</v>
      </c>
      <c r="O28" s="50"/>
      <c r="P28" s="41">
        <f t="shared" si="11"/>
        <v>0</v>
      </c>
      <c r="Q28" s="41">
        <f t="shared" si="12"/>
        <v>4.545454545454546</v>
      </c>
      <c r="R28" s="41">
        <f t="shared" si="13"/>
        <v>100</v>
      </c>
      <c r="S28" s="50">
        <v>308</v>
      </c>
      <c r="T28" s="50">
        <f aca="true" t="shared" si="17" ref="T28:T35">B28*S28</f>
        <v>6776</v>
      </c>
      <c r="U28" s="50">
        <v>838</v>
      </c>
      <c r="V28" s="50">
        <v>0</v>
      </c>
      <c r="W28" s="50">
        <f t="shared" si="14"/>
        <v>838</v>
      </c>
      <c r="X28" s="41">
        <f t="shared" si="15"/>
        <v>100</v>
      </c>
      <c r="Y28" s="41">
        <f t="shared" si="16"/>
        <v>0</v>
      </c>
      <c r="Z28" s="50"/>
      <c r="AA28" s="50">
        <v>1</v>
      </c>
      <c r="AB28" s="50"/>
      <c r="AF28" s="19" t="s">
        <v>52</v>
      </c>
    </row>
    <row r="29" spans="1:28" s="19" customFormat="1" ht="15.75" customHeight="1">
      <c r="A29" s="27" t="s">
        <v>64</v>
      </c>
      <c r="B29" s="27">
        <v>21</v>
      </c>
      <c r="C29" s="27">
        <v>21</v>
      </c>
      <c r="D29" s="50">
        <v>0</v>
      </c>
      <c r="E29" s="50"/>
      <c r="F29" s="41">
        <f t="shared" si="6"/>
        <v>0</v>
      </c>
      <c r="G29" s="50"/>
      <c r="H29" s="41">
        <f t="shared" si="7"/>
        <v>0</v>
      </c>
      <c r="I29" s="50"/>
      <c r="J29" s="41">
        <f t="shared" si="8"/>
        <v>0</v>
      </c>
      <c r="K29" s="50">
        <v>14</v>
      </c>
      <c r="L29" s="41">
        <f t="shared" si="9"/>
        <v>66.66666666666666</v>
      </c>
      <c r="M29" s="50">
        <v>1</v>
      </c>
      <c r="N29" s="41">
        <f t="shared" si="10"/>
        <v>4.761904761904762</v>
      </c>
      <c r="O29" s="50">
        <v>6</v>
      </c>
      <c r="P29" s="41">
        <f t="shared" si="11"/>
        <v>28.57142857142857</v>
      </c>
      <c r="Q29" s="41">
        <f t="shared" si="12"/>
        <v>0</v>
      </c>
      <c r="R29" s="41">
        <f t="shared" si="13"/>
        <v>71.42857142857143</v>
      </c>
      <c r="S29" s="50">
        <v>308</v>
      </c>
      <c r="T29" s="50">
        <f t="shared" si="17"/>
        <v>6468</v>
      </c>
      <c r="U29" s="50">
        <v>1381</v>
      </c>
      <c r="V29" s="50">
        <v>87</v>
      </c>
      <c r="W29" s="50">
        <f t="shared" si="14"/>
        <v>1294</v>
      </c>
      <c r="X29" s="41">
        <f t="shared" si="15"/>
        <v>98.65491651205936</v>
      </c>
      <c r="Y29" s="41">
        <f t="shared" si="16"/>
        <v>4.142857142857143</v>
      </c>
      <c r="Z29" s="50">
        <v>3</v>
      </c>
      <c r="AA29" s="50">
        <v>3</v>
      </c>
      <c r="AB29" s="50"/>
    </row>
    <row r="30" spans="1:28" s="19" customFormat="1" ht="17.25" customHeight="1">
      <c r="A30" s="27">
        <v>431</v>
      </c>
      <c r="B30" s="27">
        <v>25</v>
      </c>
      <c r="C30" s="27">
        <v>25</v>
      </c>
      <c r="D30" s="50">
        <v>0</v>
      </c>
      <c r="E30" s="50"/>
      <c r="F30" s="41">
        <f>E30/C30*100</f>
        <v>0</v>
      </c>
      <c r="G30" s="50">
        <v>3</v>
      </c>
      <c r="H30" s="41">
        <f>G30/C30*100</f>
        <v>12</v>
      </c>
      <c r="I30" s="50"/>
      <c r="J30" s="41">
        <f>I30/C30*100</f>
        <v>0</v>
      </c>
      <c r="K30" s="50">
        <v>21</v>
      </c>
      <c r="L30" s="41">
        <f>K30/C30*100</f>
        <v>84</v>
      </c>
      <c r="M30" s="50"/>
      <c r="N30" s="41">
        <f t="shared" si="10"/>
        <v>0</v>
      </c>
      <c r="O30" s="50">
        <v>1</v>
      </c>
      <c r="P30" s="41">
        <f>O30/C30*100</f>
        <v>4</v>
      </c>
      <c r="Q30" s="41">
        <f>SUM(E30,G30,I30)/C30*100</f>
        <v>12</v>
      </c>
      <c r="R30" s="41">
        <f t="shared" si="13"/>
        <v>96</v>
      </c>
      <c r="S30" s="50">
        <v>308</v>
      </c>
      <c r="T30" s="42">
        <f t="shared" si="17"/>
        <v>7700</v>
      </c>
      <c r="U30" s="50">
        <v>123</v>
      </c>
      <c r="V30" s="50">
        <v>23</v>
      </c>
      <c r="W30" s="50">
        <f t="shared" si="14"/>
        <v>100</v>
      </c>
      <c r="X30" s="41">
        <f t="shared" si="15"/>
        <v>99.7012987012987</v>
      </c>
      <c r="Y30" s="41">
        <f t="shared" si="16"/>
        <v>0.92</v>
      </c>
      <c r="Z30" s="50"/>
      <c r="AA30" s="50"/>
      <c r="AB30" s="50"/>
    </row>
    <row r="31" spans="1:28" s="45" customFormat="1" ht="15" customHeight="1">
      <c r="A31" s="27">
        <v>433</v>
      </c>
      <c r="B31" s="27">
        <v>24</v>
      </c>
      <c r="C31" s="27">
        <v>22</v>
      </c>
      <c r="D31" s="50">
        <v>2</v>
      </c>
      <c r="E31" s="50">
        <v>3</v>
      </c>
      <c r="F31" s="41">
        <f>E31/C31*100</f>
        <v>13.636363636363635</v>
      </c>
      <c r="G31" s="50">
        <v>15</v>
      </c>
      <c r="H31" s="41">
        <f>G31/C31*100</f>
        <v>68.18181818181817</v>
      </c>
      <c r="I31" s="50"/>
      <c r="J31" s="41">
        <f>I31/C31*100</f>
        <v>0</v>
      </c>
      <c r="K31" s="50">
        <v>4</v>
      </c>
      <c r="L31" s="41">
        <f>K31/C31*100</f>
        <v>18.181818181818183</v>
      </c>
      <c r="M31" s="50"/>
      <c r="N31" s="41">
        <f t="shared" si="10"/>
        <v>0</v>
      </c>
      <c r="O31" s="50"/>
      <c r="P31" s="41">
        <f>O31/C31*100</f>
        <v>0</v>
      </c>
      <c r="Q31" s="41">
        <f>SUM(E31,G31,I31)/C31*100</f>
        <v>81.81818181818183</v>
      </c>
      <c r="R31" s="41">
        <f t="shared" si="13"/>
        <v>100</v>
      </c>
      <c r="S31" s="50">
        <v>308</v>
      </c>
      <c r="T31" s="50">
        <f t="shared" si="17"/>
        <v>7392</v>
      </c>
      <c r="U31" s="50">
        <v>1652</v>
      </c>
      <c r="V31" s="50">
        <v>37</v>
      </c>
      <c r="W31" s="50">
        <f t="shared" si="14"/>
        <v>1615</v>
      </c>
      <c r="X31" s="41">
        <f t="shared" si="15"/>
        <v>99.49945887445888</v>
      </c>
      <c r="Y31" s="41">
        <f t="shared" si="16"/>
        <v>1.5416666666666667</v>
      </c>
      <c r="Z31" s="50">
        <v>1</v>
      </c>
      <c r="AA31" s="50">
        <v>1</v>
      </c>
      <c r="AB31" s="50"/>
    </row>
    <row r="32" spans="1:28" s="19" customFormat="1" ht="15.75">
      <c r="A32" s="27" t="s">
        <v>48</v>
      </c>
      <c r="B32" s="27">
        <v>17</v>
      </c>
      <c r="C32" s="27">
        <v>17</v>
      </c>
      <c r="D32" s="50">
        <v>0</v>
      </c>
      <c r="E32" s="50"/>
      <c r="F32" s="41">
        <f>E32/C32*100</f>
        <v>0</v>
      </c>
      <c r="G32" s="50">
        <v>4</v>
      </c>
      <c r="H32" s="41">
        <f>G32/C32*100</f>
        <v>23.52941176470588</v>
      </c>
      <c r="I32" s="50">
        <v>2</v>
      </c>
      <c r="J32" s="41">
        <f>I32/C32*100</f>
        <v>11.76470588235294</v>
      </c>
      <c r="K32" s="50">
        <v>11</v>
      </c>
      <c r="L32" s="41">
        <f>K32/C32*100</f>
        <v>64.70588235294117</v>
      </c>
      <c r="M32" s="50"/>
      <c r="N32" s="41">
        <f t="shared" si="10"/>
        <v>0</v>
      </c>
      <c r="O32" s="50"/>
      <c r="P32" s="41">
        <f>O32/C32*100</f>
        <v>0</v>
      </c>
      <c r="Q32" s="41">
        <f>SUM(E32,G32,I32)/C32*100</f>
        <v>35.294117647058826</v>
      </c>
      <c r="R32" s="41">
        <f t="shared" si="13"/>
        <v>100</v>
      </c>
      <c r="S32" s="50">
        <v>308</v>
      </c>
      <c r="T32" s="50">
        <f t="shared" si="17"/>
        <v>5236</v>
      </c>
      <c r="U32" s="50">
        <v>1567</v>
      </c>
      <c r="V32" s="50">
        <v>295</v>
      </c>
      <c r="W32" s="50">
        <f t="shared" si="14"/>
        <v>1272</v>
      </c>
      <c r="X32" s="41">
        <f t="shared" si="15"/>
        <v>94.3659281894576</v>
      </c>
      <c r="Y32" s="41">
        <f t="shared" si="16"/>
        <v>17.352941176470587</v>
      </c>
      <c r="Z32" s="50"/>
      <c r="AA32" s="50">
        <v>1</v>
      </c>
      <c r="AB32" s="50"/>
    </row>
    <row r="33" spans="1:28" s="19" customFormat="1" ht="18" customHeight="1">
      <c r="A33" s="27">
        <v>445</v>
      </c>
      <c r="B33" s="27">
        <v>24</v>
      </c>
      <c r="C33" s="27">
        <v>22</v>
      </c>
      <c r="D33" s="50">
        <v>2</v>
      </c>
      <c r="E33" s="50">
        <v>2</v>
      </c>
      <c r="F33" s="41">
        <f>E33/C33*100</f>
        <v>9.090909090909092</v>
      </c>
      <c r="G33" s="50">
        <v>5</v>
      </c>
      <c r="H33" s="41">
        <f>G33/C33*100</f>
        <v>22.727272727272727</v>
      </c>
      <c r="I33" s="50">
        <v>3</v>
      </c>
      <c r="J33" s="41">
        <f>I33/C33*100</f>
        <v>13.636363636363635</v>
      </c>
      <c r="K33" s="50">
        <v>11</v>
      </c>
      <c r="L33" s="41">
        <f>K33/C33*100</f>
        <v>50</v>
      </c>
      <c r="M33" s="50"/>
      <c r="N33" s="41">
        <f t="shared" si="10"/>
        <v>0</v>
      </c>
      <c r="O33" s="50">
        <v>1</v>
      </c>
      <c r="P33" s="41">
        <f>O33/C33*100</f>
        <v>4.545454545454546</v>
      </c>
      <c r="Q33" s="41">
        <f>SUM(E33,G33,I33)/C33*100</f>
        <v>45.45454545454545</v>
      </c>
      <c r="R33" s="41">
        <f t="shared" si="13"/>
        <v>95.45454545454545</v>
      </c>
      <c r="S33" s="50">
        <v>308</v>
      </c>
      <c r="T33" s="50">
        <f t="shared" si="17"/>
        <v>7392</v>
      </c>
      <c r="U33" s="50">
        <v>542</v>
      </c>
      <c r="V33" s="50">
        <v>16</v>
      </c>
      <c r="W33" s="50">
        <f t="shared" si="14"/>
        <v>526</v>
      </c>
      <c r="X33" s="41">
        <f t="shared" si="15"/>
        <v>99.78354978354979</v>
      </c>
      <c r="Y33" s="41">
        <f t="shared" si="16"/>
        <v>0.6666666666666666</v>
      </c>
      <c r="Z33" s="50"/>
      <c r="AA33" s="50"/>
      <c r="AB33" s="50"/>
    </row>
    <row r="34" spans="1:28" s="19" customFormat="1" ht="15.75">
      <c r="A34" s="27">
        <v>447</v>
      </c>
      <c r="B34" s="27">
        <v>24</v>
      </c>
      <c r="C34" s="27">
        <v>24</v>
      </c>
      <c r="D34" s="50">
        <v>0</v>
      </c>
      <c r="E34" s="50">
        <v>5</v>
      </c>
      <c r="F34" s="41">
        <f>E34/C34*100</f>
        <v>20.833333333333336</v>
      </c>
      <c r="G34" s="50">
        <v>6</v>
      </c>
      <c r="H34" s="41">
        <f>G34/C34*100</f>
        <v>25</v>
      </c>
      <c r="I34" s="50">
        <v>6</v>
      </c>
      <c r="J34" s="41">
        <f>I34/C34*100</f>
        <v>25</v>
      </c>
      <c r="K34" s="50">
        <v>7</v>
      </c>
      <c r="L34" s="41">
        <f>K34/C34*100</f>
        <v>29.166666666666668</v>
      </c>
      <c r="M34" s="50"/>
      <c r="N34" s="41">
        <f t="shared" si="10"/>
        <v>0</v>
      </c>
      <c r="O34" s="50"/>
      <c r="P34" s="41">
        <f>O34/C34*100</f>
        <v>0</v>
      </c>
      <c r="Q34" s="41">
        <f>SUM(E34,G34,I34)/C34*100</f>
        <v>70.83333333333334</v>
      </c>
      <c r="R34" s="41">
        <f t="shared" si="13"/>
        <v>100</v>
      </c>
      <c r="S34" s="50">
        <v>308</v>
      </c>
      <c r="T34" s="50">
        <f t="shared" si="17"/>
        <v>7392</v>
      </c>
      <c r="U34" s="50">
        <v>1454</v>
      </c>
      <c r="V34" s="50">
        <v>0</v>
      </c>
      <c r="W34" s="50">
        <f t="shared" si="14"/>
        <v>1454</v>
      </c>
      <c r="X34" s="41">
        <f t="shared" si="15"/>
        <v>100</v>
      </c>
      <c r="Y34" s="41">
        <f t="shared" si="16"/>
        <v>0</v>
      </c>
      <c r="Z34" s="50"/>
      <c r="AA34" s="50"/>
      <c r="AB34" s="50"/>
    </row>
    <row r="35" spans="1:28" s="19" customFormat="1" ht="15.75">
      <c r="A35" s="27" t="s">
        <v>55</v>
      </c>
      <c r="B35" s="27">
        <v>23</v>
      </c>
      <c r="C35" s="27">
        <v>17</v>
      </c>
      <c r="D35" s="50">
        <v>6</v>
      </c>
      <c r="E35" s="50">
        <v>1</v>
      </c>
      <c r="F35" s="41">
        <f>E35/C35*100</f>
        <v>5.88235294117647</v>
      </c>
      <c r="G35" s="50">
        <v>5</v>
      </c>
      <c r="H35" s="41">
        <f>G35/C35*100</f>
        <v>29.411764705882355</v>
      </c>
      <c r="I35" s="50">
        <v>2</v>
      </c>
      <c r="J35" s="41">
        <f>I35/C35*100</f>
        <v>11.76470588235294</v>
      </c>
      <c r="K35" s="50">
        <v>9</v>
      </c>
      <c r="L35" s="41">
        <f>K35/C35*100</f>
        <v>52.94117647058824</v>
      </c>
      <c r="M35" s="50"/>
      <c r="N35" s="41">
        <f t="shared" si="10"/>
        <v>0</v>
      </c>
      <c r="O35" s="50"/>
      <c r="P35" s="41">
        <f>O35/C35*100</f>
        <v>0</v>
      </c>
      <c r="Q35" s="41">
        <f>SUM(E35,G35,I35)/C35*100</f>
        <v>47.05882352941176</v>
      </c>
      <c r="R35" s="41">
        <f t="shared" si="13"/>
        <v>100</v>
      </c>
      <c r="S35" s="50">
        <v>308</v>
      </c>
      <c r="T35" s="50">
        <f t="shared" si="17"/>
        <v>7084</v>
      </c>
      <c r="U35" s="50">
        <v>2382</v>
      </c>
      <c r="V35" s="50">
        <v>102</v>
      </c>
      <c r="W35" s="50">
        <f t="shared" si="14"/>
        <v>2280</v>
      </c>
      <c r="X35" s="41">
        <f t="shared" si="15"/>
        <v>98.56013551665725</v>
      </c>
      <c r="Y35" s="41">
        <f t="shared" si="16"/>
        <v>4.434782608695652</v>
      </c>
      <c r="Z35" s="50"/>
      <c r="AA35" s="50"/>
      <c r="AB35" s="50"/>
    </row>
    <row r="36" spans="1:28" s="19" customFormat="1" ht="15.75">
      <c r="A36" s="27" t="s">
        <v>14</v>
      </c>
      <c r="B36" s="27">
        <f>SUM(B22:B35)</f>
        <v>329</v>
      </c>
      <c r="C36" s="27">
        <f>SUM(C22:C35)</f>
        <v>319</v>
      </c>
      <c r="D36" s="27">
        <f>SUM(D22:D35)</f>
        <v>10</v>
      </c>
      <c r="E36" s="27">
        <f>SUM(E22:E35)</f>
        <v>12</v>
      </c>
      <c r="F36" s="16">
        <f>AVERAGE(F22:F35)</f>
        <v>3.817354214413038</v>
      </c>
      <c r="G36" s="30">
        <f>SUM(G22:G35)</f>
        <v>97</v>
      </c>
      <c r="H36" s="16">
        <f>AVERAGE(H22:H35)</f>
        <v>29.837789661319075</v>
      </c>
      <c r="I36" s="30">
        <f>SUM(I22:I35)</f>
        <v>16</v>
      </c>
      <c r="J36" s="16">
        <f>AVERAGE(J22:J35)</f>
        <v>5.297555385790679</v>
      </c>
      <c r="K36" s="30">
        <f>SUM(K22:K35)</f>
        <v>182</v>
      </c>
      <c r="L36" s="16">
        <f>AVERAGE(L22:L35)</f>
        <v>57.19881588999236</v>
      </c>
      <c r="M36" s="30">
        <f>SUM(M22:M34)</f>
        <v>2</v>
      </c>
      <c r="N36" s="16">
        <f>AVERAGE(N22:N35)</f>
        <v>0.6258503401360545</v>
      </c>
      <c r="O36" s="30">
        <f>SUM(O22:O35)</f>
        <v>10</v>
      </c>
      <c r="P36" s="16">
        <f>AVERAGE(P22:P35)</f>
        <v>3.222634508348794</v>
      </c>
      <c r="Q36" s="31">
        <f>AVERAGE(Q22:Q35)</f>
        <v>38.95269926152279</v>
      </c>
      <c r="R36" s="31">
        <f>AVERAGE(R22:R35)</f>
        <v>96.77736549165122</v>
      </c>
      <c r="S36" s="32">
        <f>SUM(S22:S35)</f>
        <v>4312</v>
      </c>
      <c r="T36" s="32">
        <f>SUM(T22:T35)</f>
        <v>101332</v>
      </c>
      <c r="U36" s="32">
        <f>SUM(U22:U35)</f>
        <v>14808</v>
      </c>
      <c r="V36" s="32">
        <f>SUM(V22:V35)</f>
        <v>675</v>
      </c>
      <c r="W36" s="32">
        <f>SUM(W22:W35)</f>
        <v>14133</v>
      </c>
      <c r="X36" s="31">
        <f>AVERAGE(X22:X35)</f>
        <v>99.21941293456965</v>
      </c>
      <c r="Y36" s="31">
        <f>AVERAGE(Y22:Y35)</f>
        <v>2.4042081615254793</v>
      </c>
      <c r="Z36" s="32">
        <f>SUM(Z22:Z35)</f>
        <v>6</v>
      </c>
      <c r="AA36" s="32">
        <f>SUM(AA22:AA35)</f>
        <v>9</v>
      </c>
      <c r="AB36" s="32">
        <f>SUM(AB22:AB35)</f>
        <v>0</v>
      </c>
    </row>
    <row r="37" spans="1:28" s="19" customFormat="1" ht="15.75">
      <c r="A37" s="34"/>
      <c r="B37" s="34"/>
      <c r="C37" s="35"/>
      <c r="D37" s="35"/>
      <c r="E37" s="35"/>
      <c r="F37" s="36"/>
      <c r="G37" s="35"/>
      <c r="H37" s="36"/>
      <c r="I37" s="35"/>
      <c r="J37" s="36"/>
      <c r="K37" s="35"/>
      <c r="L37" s="36"/>
      <c r="M37" s="35"/>
      <c r="N37" s="36"/>
      <c r="O37" s="35"/>
      <c r="P37" s="36"/>
      <c r="Q37" s="37"/>
      <c r="R37" s="37"/>
      <c r="S37" s="37"/>
      <c r="T37" s="35"/>
      <c r="U37" s="35"/>
      <c r="V37" s="35"/>
      <c r="W37" s="35"/>
      <c r="X37" s="37"/>
      <c r="Y37" s="36"/>
      <c r="Z37" s="35"/>
      <c r="AA37" s="35"/>
      <c r="AB37" s="35"/>
    </row>
    <row r="38" spans="1:28" s="19" customFormat="1" ht="15.75">
      <c r="A38" s="34"/>
      <c r="B38" s="34"/>
      <c r="C38" s="35"/>
      <c r="D38" s="35"/>
      <c r="E38" s="35"/>
      <c r="F38" s="36"/>
      <c r="G38" s="35"/>
      <c r="H38" s="36"/>
      <c r="I38" s="35"/>
      <c r="J38" s="36"/>
      <c r="K38" s="35"/>
      <c r="L38" s="36"/>
      <c r="M38" s="35"/>
      <c r="N38" s="36"/>
      <c r="O38" s="35"/>
      <c r="P38" s="36"/>
      <c r="Q38" s="37"/>
      <c r="R38" s="37"/>
      <c r="S38" s="37"/>
      <c r="T38" s="35"/>
      <c r="U38" s="35"/>
      <c r="V38" s="35"/>
      <c r="W38" s="35"/>
      <c r="X38" s="37"/>
      <c r="Y38" s="36"/>
      <c r="Z38" s="35"/>
      <c r="AA38" s="35"/>
      <c r="AB38" s="35"/>
    </row>
    <row r="39" spans="1:28" s="19" customFormat="1" ht="15.75">
      <c r="A39" s="71" t="s">
        <v>0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</row>
    <row r="40" spans="1:28" s="19" customFormat="1" ht="15.75">
      <c r="A40" s="76" t="s">
        <v>58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</row>
    <row r="41" spans="1:28" s="19" customFormat="1" ht="15.75">
      <c r="A41" s="70" t="s">
        <v>49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1:28" s="19" customFormat="1" ht="12.75" customHeight="1">
      <c r="A42" s="62" t="s">
        <v>30</v>
      </c>
      <c r="B42" s="62" t="s">
        <v>33</v>
      </c>
      <c r="C42" s="62" t="s">
        <v>32</v>
      </c>
      <c r="D42" s="62" t="s">
        <v>31</v>
      </c>
      <c r="E42" s="64" t="s">
        <v>1</v>
      </c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6"/>
      <c r="Q42" s="62" t="s">
        <v>2</v>
      </c>
      <c r="R42" s="62" t="s">
        <v>3</v>
      </c>
      <c r="S42" s="62" t="s">
        <v>44</v>
      </c>
      <c r="T42" s="62" t="s">
        <v>4</v>
      </c>
      <c r="U42" s="64" t="s">
        <v>5</v>
      </c>
      <c r="V42" s="65"/>
      <c r="W42" s="66"/>
      <c r="X42" s="62" t="s">
        <v>6</v>
      </c>
      <c r="Y42" s="62" t="s">
        <v>7</v>
      </c>
      <c r="Z42" s="62" t="s">
        <v>8</v>
      </c>
      <c r="AA42" s="62" t="s">
        <v>9</v>
      </c>
      <c r="AB42" s="62" t="s">
        <v>10</v>
      </c>
    </row>
    <row r="43" spans="1:28" s="19" customFormat="1" ht="45">
      <c r="A43" s="63"/>
      <c r="B43" s="63"/>
      <c r="C43" s="63"/>
      <c r="D43" s="63"/>
      <c r="E43" s="50" t="s">
        <v>17</v>
      </c>
      <c r="F43" s="50" t="s">
        <v>15</v>
      </c>
      <c r="G43" s="50" t="s">
        <v>16</v>
      </c>
      <c r="H43" s="50" t="s">
        <v>15</v>
      </c>
      <c r="I43" s="50" t="s">
        <v>18</v>
      </c>
      <c r="J43" s="50" t="s">
        <v>15</v>
      </c>
      <c r="K43" s="50" t="s">
        <v>19</v>
      </c>
      <c r="L43" s="50" t="s">
        <v>15</v>
      </c>
      <c r="M43" s="50">
        <v>3</v>
      </c>
      <c r="N43" s="50" t="s">
        <v>15</v>
      </c>
      <c r="O43" s="50">
        <v>2</v>
      </c>
      <c r="P43" s="50" t="s">
        <v>15</v>
      </c>
      <c r="Q43" s="63"/>
      <c r="R43" s="63"/>
      <c r="S43" s="63"/>
      <c r="T43" s="63"/>
      <c r="U43" s="50" t="s">
        <v>11</v>
      </c>
      <c r="V43" s="50" t="s">
        <v>12</v>
      </c>
      <c r="W43" s="50" t="s">
        <v>13</v>
      </c>
      <c r="X43" s="63"/>
      <c r="Y43" s="63"/>
      <c r="Z43" s="63"/>
      <c r="AA43" s="63"/>
      <c r="AB43" s="63"/>
    </row>
    <row r="44" spans="1:32" s="28" customFormat="1" ht="15.75">
      <c r="A44" s="27">
        <v>1013</v>
      </c>
      <c r="B44" s="27">
        <v>25</v>
      </c>
      <c r="C44" s="27">
        <v>25</v>
      </c>
      <c r="D44" s="50">
        <v>0</v>
      </c>
      <c r="E44" s="50"/>
      <c r="F44" s="41">
        <f aca="true" t="shared" si="18" ref="F44:F52">E44/C44*100</f>
        <v>0</v>
      </c>
      <c r="G44" s="50">
        <v>2</v>
      </c>
      <c r="H44" s="41">
        <f aca="true" t="shared" si="19" ref="H44:H52">G44/C44*100</f>
        <v>8</v>
      </c>
      <c r="I44" s="50"/>
      <c r="J44" s="41">
        <f aca="true" t="shared" si="20" ref="J44:J52">I44/C44*100</f>
        <v>0</v>
      </c>
      <c r="K44" s="50">
        <v>23</v>
      </c>
      <c r="L44" s="41">
        <f aca="true" t="shared" si="21" ref="L44:L52">K44/C44*100</f>
        <v>92</v>
      </c>
      <c r="M44" s="50"/>
      <c r="N44" s="41">
        <f aca="true" t="shared" si="22" ref="N44:N52">M44/C44*100</f>
        <v>0</v>
      </c>
      <c r="O44" s="50"/>
      <c r="P44" s="41">
        <f aca="true" t="shared" si="23" ref="P44:P52">O44/C44*100</f>
        <v>0</v>
      </c>
      <c r="Q44" s="41">
        <f aca="true" t="shared" si="24" ref="Q44:Q52">SUM(E44,G44,I44)/C44*100</f>
        <v>8</v>
      </c>
      <c r="R44" s="41">
        <f aca="true" t="shared" si="25" ref="R44:R52">SUM(E44,G44,I44,K44,M44)/C44*100</f>
        <v>100</v>
      </c>
      <c r="S44" s="50">
        <v>308</v>
      </c>
      <c r="T44" s="50">
        <f aca="true" t="shared" si="26" ref="T44:T52">B44*S44</f>
        <v>7700</v>
      </c>
      <c r="U44" s="50">
        <v>512</v>
      </c>
      <c r="V44" s="50">
        <v>16</v>
      </c>
      <c r="W44" s="50">
        <f aca="true" t="shared" si="27" ref="W44:W52">U44-V44</f>
        <v>496</v>
      </c>
      <c r="X44" s="41">
        <f aca="true" t="shared" si="28" ref="X44:X52">(T44-V44)/T44*100</f>
        <v>99.79220779220779</v>
      </c>
      <c r="Y44" s="41">
        <f aca="true" t="shared" si="29" ref="Y44:Y52">V44/B44</f>
        <v>0.64</v>
      </c>
      <c r="Z44" s="50">
        <v>1</v>
      </c>
      <c r="AA44" s="50">
        <v>1</v>
      </c>
      <c r="AB44" s="50"/>
      <c r="AD44" s="19"/>
      <c r="AE44" s="19"/>
      <c r="AF44" s="19"/>
    </row>
    <row r="45" spans="1:32" s="28" customFormat="1" ht="15.75">
      <c r="A45" s="27">
        <v>1015</v>
      </c>
      <c r="B45" s="27">
        <v>25</v>
      </c>
      <c r="C45" s="27">
        <v>25</v>
      </c>
      <c r="D45" s="50">
        <v>0</v>
      </c>
      <c r="E45" s="50"/>
      <c r="F45" s="41">
        <f t="shared" si="18"/>
        <v>0</v>
      </c>
      <c r="G45" s="50">
        <v>2</v>
      </c>
      <c r="H45" s="41">
        <f t="shared" si="19"/>
        <v>8</v>
      </c>
      <c r="I45" s="50"/>
      <c r="J45" s="41">
        <f t="shared" si="20"/>
        <v>0</v>
      </c>
      <c r="K45" s="50">
        <v>23</v>
      </c>
      <c r="L45" s="41">
        <f t="shared" si="21"/>
        <v>92</v>
      </c>
      <c r="M45" s="50"/>
      <c r="N45" s="41">
        <f t="shared" si="22"/>
        <v>0</v>
      </c>
      <c r="O45" s="50"/>
      <c r="P45" s="41">
        <f t="shared" si="23"/>
        <v>0</v>
      </c>
      <c r="Q45" s="41">
        <f t="shared" si="24"/>
        <v>8</v>
      </c>
      <c r="R45" s="41">
        <f t="shared" si="25"/>
        <v>100</v>
      </c>
      <c r="S45" s="50">
        <v>308</v>
      </c>
      <c r="T45" s="50">
        <f t="shared" si="26"/>
        <v>7700</v>
      </c>
      <c r="U45" s="50">
        <v>668</v>
      </c>
      <c r="V45" s="50">
        <v>0</v>
      </c>
      <c r="W45" s="50">
        <f t="shared" si="27"/>
        <v>668</v>
      </c>
      <c r="X45" s="41">
        <f t="shared" si="28"/>
        <v>100</v>
      </c>
      <c r="Y45" s="41">
        <f t="shared" si="29"/>
        <v>0</v>
      </c>
      <c r="Z45" s="50"/>
      <c r="AA45" s="50"/>
      <c r="AB45" s="50"/>
      <c r="AD45" s="19"/>
      <c r="AE45" s="19"/>
      <c r="AF45" s="19"/>
    </row>
    <row r="46" spans="1:32" s="28" customFormat="1" ht="15.75">
      <c r="A46" s="27" t="s">
        <v>61</v>
      </c>
      <c r="B46" s="27">
        <v>25</v>
      </c>
      <c r="C46" s="27">
        <v>24</v>
      </c>
      <c r="D46" s="50">
        <v>1</v>
      </c>
      <c r="E46" s="50"/>
      <c r="F46" s="41">
        <f t="shared" si="18"/>
        <v>0</v>
      </c>
      <c r="G46" s="50"/>
      <c r="H46" s="41">
        <f t="shared" si="19"/>
        <v>0</v>
      </c>
      <c r="I46" s="50"/>
      <c r="J46" s="41">
        <f t="shared" si="20"/>
        <v>0</v>
      </c>
      <c r="K46" s="50">
        <v>23</v>
      </c>
      <c r="L46" s="41">
        <f t="shared" si="21"/>
        <v>95.83333333333334</v>
      </c>
      <c r="M46" s="50"/>
      <c r="N46" s="41">
        <f t="shared" si="22"/>
        <v>0</v>
      </c>
      <c r="O46" s="50">
        <v>1</v>
      </c>
      <c r="P46" s="41">
        <f t="shared" si="23"/>
        <v>4.166666666666666</v>
      </c>
      <c r="Q46" s="41">
        <f t="shared" si="24"/>
        <v>0</v>
      </c>
      <c r="R46" s="41">
        <f t="shared" si="25"/>
        <v>95.83333333333334</v>
      </c>
      <c r="S46" s="50">
        <v>308</v>
      </c>
      <c r="T46" s="50">
        <f t="shared" si="26"/>
        <v>7700</v>
      </c>
      <c r="U46" s="50">
        <v>1202</v>
      </c>
      <c r="V46" s="50">
        <v>90</v>
      </c>
      <c r="W46" s="50">
        <f t="shared" si="27"/>
        <v>1112</v>
      </c>
      <c r="X46" s="41">
        <f t="shared" si="28"/>
        <v>98.83116883116884</v>
      </c>
      <c r="Y46" s="41">
        <f t="shared" si="29"/>
        <v>3.6</v>
      </c>
      <c r="Z46" s="50">
        <v>1</v>
      </c>
      <c r="AA46" s="50">
        <v>1</v>
      </c>
      <c r="AB46" s="50"/>
      <c r="AD46" s="19"/>
      <c r="AE46" s="19"/>
      <c r="AF46" s="19"/>
    </row>
    <row r="47" spans="1:28" s="19" customFormat="1" ht="15.75">
      <c r="A47" s="27" t="s">
        <v>65</v>
      </c>
      <c r="B47" s="27">
        <v>21</v>
      </c>
      <c r="C47" s="27">
        <v>21</v>
      </c>
      <c r="D47" s="50">
        <v>0</v>
      </c>
      <c r="E47" s="50"/>
      <c r="F47" s="41">
        <f t="shared" si="18"/>
        <v>0</v>
      </c>
      <c r="G47" s="50">
        <v>1</v>
      </c>
      <c r="H47" s="41">
        <f t="shared" si="19"/>
        <v>4.761904761904762</v>
      </c>
      <c r="I47" s="50"/>
      <c r="J47" s="41">
        <f t="shared" si="20"/>
        <v>0</v>
      </c>
      <c r="K47" s="50">
        <v>16</v>
      </c>
      <c r="L47" s="41">
        <f t="shared" si="21"/>
        <v>76.19047619047619</v>
      </c>
      <c r="M47" s="50"/>
      <c r="N47" s="41">
        <f t="shared" si="22"/>
        <v>0</v>
      </c>
      <c r="O47" s="50">
        <v>4</v>
      </c>
      <c r="P47" s="41">
        <f t="shared" si="23"/>
        <v>19.047619047619047</v>
      </c>
      <c r="Q47" s="41">
        <f t="shared" si="24"/>
        <v>4.761904761904762</v>
      </c>
      <c r="R47" s="41">
        <f t="shared" si="25"/>
        <v>80.95238095238095</v>
      </c>
      <c r="S47" s="50">
        <v>308</v>
      </c>
      <c r="T47" s="50">
        <f t="shared" si="26"/>
        <v>6468</v>
      </c>
      <c r="U47" s="50">
        <v>264</v>
      </c>
      <c r="V47" s="50">
        <v>100</v>
      </c>
      <c r="W47" s="50">
        <f t="shared" si="27"/>
        <v>164</v>
      </c>
      <c r="X47" s="41">
        <f t="shared" si="28"/>
        <v>98.4539270253556</v>
      </c>
      <c r="Y47" s="41">
        <f t="shared" si="29"/>
        <v>4.761904761904762</v>
      </c>
      <c r="Z47" s="50"/>
      <c r="AA47" s="50">
        <v>2</v>
      </c>
      <c r="AB47" s="50"/>
    </row>
    <row r="48" spans="1:28" s="19" customFormat="1" ht="15.75">
      <c r="A48" s="27">
        <v>1027</v>
      </c>
      <c r="B48" s="27">
        <v>25</v>
      </c>
      <c r="C48" s="27">
        <v>24</v>
      </c>
      <c r="D48" s="50">
        <v>1</v>
      </c>
      <c r="E48" s="50"/>
      <c r="F48" s="41">
        <f t="shared" si="18"/>
        <v>0</v>
      </c>
      <c r="G48" s="50">
        <v>5</v>
      </c>
      <c r="H48" s="41">
        <f t="shared" si="19"/>
        <v>20.833333333333336</v>
      </c>
      <c r="I48" s="50"/>
      <c r="J48" s="41">
        <f t="shared" si="20"/>
        <v>0</v>
      </c>
      <c r="K48" s="50">
        <v>16</v>
      </c>
      <c r="L48" s="41">
        <f t="shared" si="21"/>
        <v>66.66666666666666</v>
      </c>
      <c r="M48" s="50"/>
      <c r="N48" s="41">
        <f t="shared" si="22"/>
        <v>0</v>
      </c>
      <c r="O48" s="50">
        <v>3</v>
      </c>
      <c r="P48" s="41">
        <f t="shared" si="23"/>
        <v>12.5</v>
      </c>
      <c r="Q48" s="41">
        <f t="shared" si="24"/>
        <v>20.833333333333336</v>
      </c>
      <c r="R48" s="41">
        <f t="shared" si="25"/>
        <v>87.5</v>
      </c>
      <c r="S48" s="50">
        <v>308</v>
      </c>
      <c r="T48" s="50">
        <f t="shared" si="26"/>
        <v>7700</v>
      </c>
      <c r="U48" s="50">
        <v>1000</v>
      </c>
      <c r="V48" s="50">
        <v>44</v>
      </c>
      <c r="W48" s="50">
        <f t="shared" si="27"/>
        <v>956</v>
      </c>
      <c r="X48" s="41">
        <f t="shared" si="28"/>
        <v>99.42857142857143</v>
      </c>
      <c r="Y48" s="41">
        <f t="shared" si="29"/>
        <v>1.76</v>
      </c>
      <c r="Z48" s="50">
        <v>1</v>
      </c>
      <c r="AA48" s="50"/>
      <c r="AB48" s="50"/>
    </row>
    <row r="49" spans="1:28" s="19" customFormat="1" ht="15.75">
      <c r="A49" s="27">
        <v>1029</v>
      </c>
      <c r="B49" s="27">
        <v>24</v>
      </c>
      <c r="C49" s="27">
        <v>23</v>
      </c>
      <c r="D49" s="50">
        <v>1</v>
      </c>
      <c r="E49" s="50"/>
      <c r="F49" s="41">
        <f t="shared" si="18"/>
        <v>0</v>
      </c>
      <c r="G49" s="50">
        <v>3</v>
      </c>
      <c r="H49" s="41">
        <f t="shared" si="19"/>
        <v>13.043478260869565</v>
      </c>
      <c r="I49" s="50"/>
      <c r="J49" s="41">
        <f t="shared" si="20"/>
        <v>0</v>
      </c>
      <c r="K49" s="50">
        <v>16</v>
      </c>
      <c r="L49" s="41">
        <f t="shared" si="21"/>
        <v>69.56521739130434</v>
      </c>
      <c r="M49" s="50"/>
      <c r="N49" s="41">
        <f t="shared" si="22"/>
        <v>0</v>
      </c>
      <c r="O49" s="50">
        <v>4</v>
      </c>
      <c r="P49" s="41">
        <f t="shared" si="23"/>
        <v>17.391304347826086</v>
      </c>
      <c r="Q49" s="41">
        <f t="shared" si="24"/>
        <v>13.043478260869565</v>
      </c>
      <c r="R49" s="41">
        <f t="shared" si="25"/>
        <v>82.6086956521739</v>
      </c>
      <c r="S49" s="50">
        <v>308</v>
      </c>
      <c r="T49" s="50">
        <f t="shared" si="26"/>
        <v>7392</v>
      </c>
      <c r="U49" s="50">
        <v>1230</v>
      </c>
      <c r="V49" s="50">
        <v>68</v>
      </c>
      <c r="W49" s="50">
        <f t="shared" si="27"/>
        <v>1162</v>
      </c>
      <c r="X49" s="41">
        <f t="shared" si="28"/>
        <v>99.08008658008657</v>
      </c>
      <c r="Y49" s="41">
        <f t="shared" si="29"/>
        <v>2.8333333333333335</v>
      </c>
      <c r="Z49" s="50">
        <v>1</v>
      </c>
      <c r="AA49" s="50"/>
      <c r="AB49" s="50"/>
    </row>
    <row r="50" spans="1:28" s="42" customFormat="1" ht="15.75" customHeight="1">
      <c r="A50" s="27">
        <v>1033</v>
      </c>
      <c r="B50" s="27">
        <v>24</v>
      </c>
      <c r="C50" s="27">
        <v>23</v>
      </c>
      <c r="D50" s="50">
        <v>1</v>
      </c>
      <c r="E50" s="50"/>
      <c r="F50" s="41">
        <f t="shared" si="18"/>
        <v>0</v>
      </c>
      <c r="G50" s="50">
        <v>5</v>
      </c>
      <c r="H50" s="41">
        <f t="shared" si="19"/>
        <v>21.73913043478261</v>
      </c>
      <c r="I50" s="50"/>
      <c r="J50" s="41">
        <f t="shared" si="20"/>
        <v>0</v>
      </c>
      <c r="K50" s="50">
        <v>18</v>
      </c>
      <c r="L50" s="41">
        <f t="shared" si="21"/>
        <v>78.26086956521739</v>
      </c>
      <c r="M50" s="50"/>
      <c r="N50" s="41">
        <f t="shared" si="22"/>
        <v>0</v>
      </c>
      <c r="O50" s="50"/>
      <c r="P50" s="41">
        <f t="shared" si="23"/>
        <v>0</v>
      </c>
      <c r="Q50" s="41">
        <f t="shared" si="24"/>
        <v>21.73913043478261</v>
      </c>
      <c r="R50" s="41">
        <f t="shared" si="25"/>
        <v>100</v>
      </c>
      <c r="S50" s="50">
        <v>312</v>
      </c>
      <c r="T50" s="50">
        <f t="shared" si="26"/>
        <v>7488</v>
      </c>
      <c r="U50" s="50">
        <v>1493</v>
      </c>
      <c r="V50" s="50">
        <v>127</v>
      </c>
      <c r="W50" s="50">
        <f t="shared" si="27"/>
        <v>1366</v>
      </c>
      <c r="X50" s="41">
        <f t="shared" si="28"/>
        <v>98.30395299145299</v>
      </c>
      <c r="Y50" s="41">
        <f t="shared" si="29"/>
        <v>5.291666666666667</v>
      </c>
      <c r="Z50" s="50"/>
      <c r="AA50" s="50"/>
      <c r="AB50" s="50"/>
    </row>
    <row r="51" spans="1:28" s="19" customFormat="1" ht="15.75" customHeight="1">
      <c r="A51" s="11" t="s">
        <v>68</v>
      </c>
      <c r="B51" s="27">
        <v>20</v>
      </c>
      <c r="C51" s="27">
        <v>20</v>
      </c>
      <c r="D51" s="50">
        <v>0</v>
      </c>
      <c r="E51" s="50">
        <v>1</v>
      </c>
      <c r="F51" s="41">
        <f t="shared" si="18"/>
        <v>5</v>
      </c>
      <c r="G51" s="50">
        <v>8</v>
      </c>
      <c r="H51" s="41">
        <f t="shared" si="19"/>
        <v>40</v>
      </c>
      <c r="I51" s="50"/>
      <c r="J51" s="41">
        <f t="shared" si="20"/>
        <v>0</v>
      </c>
      <c r="K51" s="50">
        <v>11</v>
      </c>
      <c r="L51" s="41">
        <f t="shared" si="21"/>
        <v>55.00000000000001</v>
      </c>
      <c r="M51" s="50"/>
      <c r="N51" s="41">
        <f t="shared" si="22"/>
        <v>0</v>
      </c>
      <c r="O51" s="50"/>
      <c r="P51" s="41">
        <f t="shared" si="23"/>
        <v>0</v>
      </c>
      <c r="Q51" s="41">
        <f t="shared" si="24"/>
        <v>45</v>
      </c>
      <c r="R51" s="41">
        <f t="shared" si="25"/>
        <v>100</v>
      </c>
      <c r="S51" s="50">
        <v>312</v>
      </c>
      <c r="T51" s="50">
        <f t="shared" si="26"/>
        <v>6240</v>
      </c>
      <c r="U51" s="50">
        <v>828</v>
      </c>
      <c r="V51" s="50">
        <v>60</v>
      </c>
      <c r="W51" s="50">
        <f t="shared" si="27"/>
        <v>768</v>
      </c>
      <c r="X51" s="41">
        <f t="shared" si="28"/>
        <v>99.03846153846155</v>
      </c>
      <c r="Y51" s="41">
        <f t="shared" si="29"/>
        <v>3</v>
      </c>
      <c r="Z51" s="50"/>
      <c r="AA51" s="50"/>
      <c r="AB51" s="50"/>
    </row>
    <row r="52" spans="1:28" s="19" customFormat="1" ht="15.75" customHeight="1">
      <c r="A52" s="27">
        <v>1041</v>
      </c>
      <c r="B52" s="27">
        <v>23</v>
      </c>
      <c r="C52" s="27">
        <v>23</v>
      </c>
      <c r="D52" s="50">
        <v>0</v>
      </c>
      <c r="E52" s="50">
        <v>1</v>
      </c>
      <c r="F52" s="41">
        <f t="shared" si="18"/>
        <v>4.3478260869565215</v>
      </c>
      <c r="G52" s="50">
        <v>7</v>
      </c>
      <c r="H52" s="41">
        <f t="shared" si="19"/>
        <v>30.434782608695656</v>
      </c>
      <c r="I52" s="50">
        <v>2</v>
      </c>
      <c r="J52" s="41">
        <f t="shared" si="20"/>
        <v>8.695652173913043</v>
      </c>
      <c r="K52" s="50">
        <v>13</v>
      </c>
      <c r="L52" s="41">
        <f t="shared" si="21"/>
        <v>56.52173913043478</v>
      </c>
      <c r="M52" s="50"/>
      <c r="N52" s="41">
        <f t="shared" si="22"/>
        <v>0</v>
      </c>
      <c r="O52" s="50"/>
      <c r="P52" s="41">
        <f t="shared" si="23"/>
        <v>0</v>
      </c>
      <c r="Q52" s="41">
        <f t="shared" si="24"/>
        <v>43.47826086956522</v>
      </c>
      <c r="R52" s="41">
        <f t="shared" si="25"/>
        <v>100</v>
      </c>
      <c r="S52" s="50">
        <v>308</v>
      </c>
      <c r="T52" s="50">
        <f t="shared" si="26"/>
        <v>7084</v>
      </c>
      <c r="U52" s="50">
        <v>1197</v>
      </c>
      <c r="V52" s="50">
        <v>95</v>
      </c>
      <c r="W52" s="50">
        <f t="shared" si="27"/>
        <v>1102</v>
      </c>
      <c r="X52" s="41">
        <f t="shared" si="28"/>
        <v>98.65894974590627</v>
      </c>
      <c r="Y52" s="41">
        <f t="shared" si="29"/>
        <v>4.130434782608695</v>
      </c>
      <c r="Z52" s="50"/>
      <c r="AA52" s="50"/>
      <c r="AB52" s="50"/>
    </row>
    <row r="53" spans="1:28" s="19" customFormat="1" ht="15.75">
      <c r="A53" s="27" t="s">
        <v>14</v>
      </c>
      <c r="B53" s="27">
        <f>SUM(B44:B52)</f>
        <v>212</v>
      </c>
      <c r="C53" s="27">
        <f>SUM(C44:C52)</f>
        <v>208</v>
      </c>
      <c r="D53" s="27">
        <f>SUM(D44:D52)</f>
        <v>4</v>
      </c>
      <c r="E53" s="27">
        <f>SUM(E44:E52)</f>
        <v>2</v>
      </c>
      <c r="F53" s="16">
        <f>AVERAGE(F44:F52)</f>
        <v>1.038647342995169</v>
      </c>
      <c r="G53" s="30">
        <f>SUM(G44:G52)</f>
        <v>33</v>
      </c>
      <c r="H53" s="16">
        <f>AVERAGE(H44:H52)</f>
        <v>16.312514377731773</v>
      </c>
      <c r="I53" s="30">
        <f>SUM(I44:I52)</f>
        <v>2</v>
      </c>
      <c r="J53" s="16">
        <f>AVERAGE(J44:J52)</f>
        <v>0.966183574879227</v>
      </c>
      <c r="K53" s="30">
        <f>SUM(K44:K52)</f>
        <v>159</v>
      </c>
      <c r="L53" s="16">
        <f>AVERAGE(L44:L52)</f>
        <v>75.78203358638142</v>
      </c>
      <c r="M53" s="30">
        <f>SUM(M44:M52)</f>
        <v>0</v>
      </c>
      <c r="N53" s="16">
        <f>AVERAGE(N44:N52)</f>
        <v>0</v>
      </c>
      <c r="O53" s="30">
        <f>SUM(O44:O52)</f>
        <v>12</v>
      </c>
      <c r="P53" s="16">
        <f>AVERAGE(P44:P52)</f>
        <v>5.900621118012422</v>
      </c>
      <c r="Q53" s="31">
        <f>AVERAGE(Q44:Q52)</f>
        <v>18.317345295606167</v>
      </c>
      <c r="R53" s="31">
        <f>AVERAGE(R44:R52)</f>
        <v>94.09937888198758</v>
      </c>
      <c r="S53" s="32">
        <f>SUM(S44:S52)</f>
        <v>2780</v>
      </c>
      <c r="T53" s="32">
        <f>SUM(T44:T52)</f>
        <v>65472</v>
      </c>
      <c r="U53" s="32">
        <f>SUM(U44:U52)</f>
        <v>8394</v>
      </c>
      <c r="V53" s="32">
        <f>SUM(V44:V52)</f>
        <v>600</v>
      </c>
      <c r="W53" s="32">
        <f>SUM(W44:W52)</f>
        <v>7794</v>
      </c>
      <c r="X53" s="31">
        <f>AVERAGE(X44:X52)</f>
        <v>99.06525843702346</v>
      </c>
      <c r="Y53" s="31">
        <f>AVERAGE(Y44:Y52)</f>
        <v>2.8908155049459396</v>
      </c>
      <c r="Z53" s="32">
        <f>SUM(Z44:Z52)</f>
        <v>4</v>
      </c>
      <c r="AA53" s="32">
        <f>SUM(AA44:AA52)</f>
        <v>4</v>
      </c>
      <c r="AB53" s="32">
        <f>SUM(AB44:AB52)</f>
        <v>0</v>
      </c>
    </row>
    <row r="54" spans="1:28" s="19" customFormat="1" ht="15.75">
      <c r="A54" s="34"/>
      <c r="B54" s="34"/>
      <c r="C54" s="35"/>
      <c r="D54" s="35"/>
      <c r="E54" s="35"/>
      <c r="F54" s="36"/>
      <c r="G54" s="35"/>
      <c r="H54" s="36"/>
      <c r="I54" s="35"/>
      <c r="J54" s="36"/>
      <c r="K54" s="35"/>
      <c r="L54" s="36"/>
      <c r="M54" s="35"/>
      <c r="N54" s="36"/>
      <c r="O54" s="35"/>
      <c r="P54" s="36"/>
      <c r="Q54" s="37"/>
      <c r="R54" s="37"/>
      <c r="S54" s="37"/>
      <c r="T54" s="35"/>
      <c r="U54" s="35"/>
      <c r="V54" s="35"/>
      <c r="W54" s="35"/>
      <c r="X54" s="37"/>
      <c r="Y54" s="36"/>
      <c r="Z54" s="35"/>
      <c r="AA54" s="35"/>
      <c r="AB54" s="35"/>
    </row>
    <row r="55" spans="1:28" s="19" customFormat="1" ht="15.75">
      <c r="A55" s="34"/>
      <c r="B55" s="34"/>
      <c r="C55" s="35"/>
      <c r="D55" s="35"/>
      <c r="E55" s="35"/>
      <c r="F55" s="36"/>
      <c r="G55" s="35"/>
      <c r="H55" s="36"/>
      <c r="I55" s="35"/>
      <c r="J55" s="36"/>
      <c r="K55" s="35"/>
      <c r="L55" s="36"/>
      <c r="M55" s="35"/>
      <c r="N55" s="36"/>
      <c r="O55" s="35"/>
      <c r="P55" s="36"/>
      <c r="Q55" s="37"/>
      <c r="R55" s="37"/>
      <c r="S55" s="37"/>
      <c r="T55" s="35"/>
      <c r="U55" s="35"/>
      <c r="V55" s="35"/>
      <c r="W55" s="35"/>
      <c r="X55" s="37"/>
      <c r="Y55" s="36"/>
      <c r="Z55" s="35"/>
      <c r="AA55" s="35"/>
      <c r="AB55" s="35"/>
    </row>
    <row r="56" spans="1:28" s="19" customFormat="1" ht="15.75">
      <c r="A56" s="34"/>
      <c r="B56" s="34"/>
      <c r="C56" s="35"/>
      <c r="D56" s="35"/>
      <c r="E56" s="35"/>
      <c r="F56" s="36"/>
      <c r="G56" s="35"/>
      <c r="H56" s="36"/>
      <c r="I56" s="35"/>
      <c r="J56" s="36"/>
      <c r="K56" s="35"/>
      <c r="L56" s="36"/>
      <c r="M56" s="35"/>
      <c r="N56" s="36"/>
      <c r="O56" s="35"/>
      <c r="P56" s="36"/>
      <c r="Q56" s="37"/>
      <c r="R56" s="37"/>
      <c r="S56" s="37"/>
      <c r="T56" s="35"/>
      <c r="U56" s="35"/>
      <c r="V56" s="35"/>
      <c r="W56" s="35"/>
      <c r="X56" s="37"/>
      <c r="Y56" s="36"/>
      <c r="Z56" s="35"/>
      <c r="AA56" s="35"/>
      <c r="AB56" s="35"/>
    </row>
    <row r="57" spans="1:28" s="19" customFormat="1" ht="15.75">
      <c r="A57" s="34"/>
      <c r="B57" s="34"/>
      <c r="C57" s="35"/>
      <c r="D57" s="35"/>
      <c r="E57" s="35"/>
      <c r="F57" s="36"/>
      <c r="G57" s="35"/>
      <c r="H57" s="36"/>
      <c r="I57" s="35"/>
      <c r="J57" s="36"/>
      <c r="K57" s="35"/>
      <c r="L57" s="36"/>
      <c r="M57" s="35"/>
      <c r="N57" s="36"/>
      <c r="O57" s="35"/>
      <c r="P57" s="36"/>
      <c r="Q57" s="37"/>
      <c r="R57" s="37"/>
      <c r="S57" s="37"/>
      <c r="T57" s="35"/>
      <c r="U57" s="35"/>
      <c r="V57" s="35"/>
      <c r="W57" s="35"/>
      <c r="X57" s="37"/>
      <c r="Y57" s="36"/>
      <c r="Z57" s="35"/>
      <c r="AA57" s="35"/>
      <c r="AB57" s="35"/>
    </row>
    <row r="58" spans="1:28" s="19" customFormat="1" ht="15.75">
      <c r="A58" s="71" t="s">
        <v>0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</row>
    <row r="59" spans="1:28" s="19" customFormat="1" ht="15.75">
      <c r="A59" s="76" t="s">
        <v>58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</row>
    <row r="60" spans="1:28" s="19" customFormat="1" ht="15.75">
      <c r="A60" s="70" t="s">
        <v>50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</row>
    <row r="61" spans="1:28" s="19" customFormat="1" ht="12.75" customHeight="1">
      <c r="A61" s="62" t="s">
        <v>30</v>
      </c>
      <c r="B61" s="62" t="s">
        <v>33</v>
      </c>
      <c r="C61" s="62" t="s">
        <v>32</v>
      </c>
      <c r="D61" s="62" t="s">
        <v>31</v>
      </c>
      <c r="E61" s="64" t="s">
        <v>1</v>
      </c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6"/>
      <c r="Q61" s="62" t="s">
        <v>2</v>
      </c>
      <c r="R61" s="62" t="s">
        <v>3</v>
      </c>
      <c r="S61" s="62" t="s">
        <v>44</v>
      </c>
      <c r="T61" s="62" t="s">
        <v>4</v>
      </c>
      <c r="U61" s="64" t="s">
        <v>5</v>
      </c>
      <c r="V61" s="65"/>
      <c r="W61" s="66"/>
      <c r="X61" s="62" t="s">
        <v>6</v>
      </c>
      <c r="Y61" s="62" t="s">
        <v>7</v>
      </c>
      <c r="Z61" s="62" t="s">
        <v>8</v>
      </c>
      <c r="AA61" s="62" t="s">
        <v>9</v>
      </c>
      <c r="AB61" s="62" t="s">
        <v>10</v>
      </c>
    </row>
    <row r="62" spans="1:28" s="19" customFormat="1" ht="45">
      <c r="A62" s="63"/>
      <c r="B62" s="63"/>
      <c r="C62" s="63"/>
      <c r="D62" s="63"/>
      <c r="E62" s="50" t="s">
        <v>17</v>
      </c>
      <c r="F62" s="50" t="s">
        <v>15</v>
      </c>
      <c r="G62" s="50" t="s">
        <v>16</v>
      </c>
      <c r="H62" s="50" t="s">
        <v>15</v>
      </c>
      <c r="I62" s="50" t="s">
        <v>18</v>
      </c>
      <c r="J62" s="50" t="s">
        <v>15</v>
      </c>
      <c r="K62" s="50" t="s">
        <v>19</v>
      </c>
      <c r="L62" s="50" t="s">
        <v>15</v>
      </c>
      <c r="M62" s="50">
        <v>3</v>
      </c>
      <c r="N62" s="50" t="s">
        <v>15</v>
      </c>
      <c r="O62" s="50">
        <v>2</v>
      </c>
      <c r="P62" s="50" t="s">
        <v>15</v>
      </c>
      <c r="Q62" s="63"/>
      <c r="R62" s="63"/>
      <c r="S62" s="63"/>
      <c r="T62" s="63"/>
      <c r="U62" s="50" t="s">
        <v>11</v>
      </c>
      <c r="V62" s="50" t="s">
        <v>12</v>
      </c>
      <c r="W62" s="50" t="s">
        <v>13</v>
      </c>
      <c r="X62" s="63"/>
      <c r="Y62" s="63"/>
      <c r="Z62" s="63"/>
      <c r="AA62" s="63"/>
      <c r="AB62" s="63"/>
    </row>
    <row r="63" spans="1:28" s="19" customFormat="1" ht="15.75" customHeight="1">
      <c r="A63" s="27">
        <v>543</v>
      </c>
      <c r="B63" s="27">
        <v>25</v>
      </c>
      <c r="C63" s="27">
        <v>19</v>
      </c>
      <c r="D63" s="50">
        <v>6</v>
      </c>
      <c r="E63" s="50"/>
      <c r="F63" s="41">
        <f>E63/C63*100</f>
        <v>0</v>
      </c>
      <c r="G63" s="50">
        <v>11</v>
      </c>
      <c r="H63" s="41">
        <f>G63/C63*100</f>
        <v>57.89473684210527</v>
      </c>
      <c r="I63" s="50">
        <v>4</v>
      </c>
      <c r="J63" s="41">
        <f>I63/C63*100</f>
        <v>21.052631578947366</v>
      </c>
      <c r="K63" s="50">
        <v>4</v>
      </c>
      <c r="L63" s="41">
        <f>K63/C63*100</f>
        <v>21.052631578947366</v>
      </c>
      <c r="M63" s="50"/>
      <c r="N63" s="41">
        <f>M63/C63*100</f>
        <v>0</v>
      </c>
      <c r="O63" s="50"/>
      <c r="P63" s="41">
        <f>O63/C63*100</f>
        <v>0</v>
      </c>
      <c r="Q63" s="41">
        <f>SUM(E63,G63,I63)/C63*100</f>
        <v>78.94736842105263</v>
      </c>
      <c r="R63" s="41">
        <f>SUM(E63,G63,I63,K63,M63)/C63*100</f>
        <v>100</v>
      </c>
      <c r="S63" s="50">
        <v>312</v>
      </c>
      <c r="T63" s="50">
        <f>B63*S63</f>
        <v>7800</v>
      </c>
      <c r="U63" s="50">
        <v>1595</v>
      </c>
      <c r="V63" s="50">
        <v>0</v>
      </c>
      <c r="W63" s="50">
        <f>U63-V63</f>
        <v>1595</v>
      </c>
      <c r="X63" s="41">
        <f>(T63-V63)/T63*100</f>
        <v>100</v>
      </c>
      <c r="Y63" s="41">
        <f>V63/B63</f>
        <v>0</v>
      </c>
      <c r="Z63" s="50"/>
      <c r="AA63" s="50"/>
      <c r="AB63" s="50"/>
    </row>
    <row r="64" spans="1:28" s="19" customFormat="1" ht="15.75" customHeight="1">
      <c r="A64" s="27" t="s">
        <v>73</v>
      </c>
      <c r="B64" s="27">
        <v>14</v>
      </c>
      <c r="C64" s="27">
        <v>14</v>
      </c>
      <c r="D64" s="50">
        <v>0</v>
      </c>
      <c r="E64" s="50"/>
      <c r="F64" s="41">
        <f>E64/C64*100</f>
        <v>0</v>
      </c>
      <c r="G64" s="50">
        <v>2</v>
      </c>
      <c r="H64" s="41">
        <f>G64/C64*100</f>
        <v>14.285714285714285</v>
      </c>
      <c r="I64" s="50">
        <v>1</v>
      </c>
      <c r="J64" s="41">
        <f>I64/C64*100</f>
        <v>7.142857142857142</v>
      </c>
      <c r="K64" s="50">
        <v>11</v>
      </c>
      <c r="L64" s="41">
        <f>K64/C64*100</f>
        <v>78.57142857142857</v>
      </c>
      <c r="M64" s="50"/>
      <c r="N64" s="41">
        <f>M64/C64*100</f>
        <v>0</v>
      </c>
      <c r="O64" s="50"/>
      <c r="P64" s="41">
        <f>O64/C64*100</f>
        <v>0</v>
      </c>
      <c r="Q64" s="41">
        <f>SUM(E64,G64,I64)/C64*100</f>
        <v>21.428571428571427</v>
      </c>
      <c r="R64" s="41">
        <f>SUM(E64,G64,I64,K64,M64)/C64*100</f>
        <v>100</v>
      </c>
      <c r="S64" s="50">
        <v>308</v>
      </c>
      <c r="T64" s="50">
        <f>B64*S64</f>
        <v>4312</v>
      </c>
      <c r="U64" s="50">
        <v>774</v>
      </c>
      <c r="V64" s="50">
        <v>632</v>
      </c>
      <c r="W64" s="50">
        <f>U64-V64</f>
        <v>142</v>
      </c>
      <c r="X64" s="41">
        <f>(T64-V64)/T64*100</f>
        <v>85.34322820037106</v>
      </c>
      <c r="Y64" s="41">
        <f>V64/B64</f>
        <v>45.142857142857146</v>
      </c>
      <c r="Z64" s="50"/>
      <c r="AA64" s="50">
        <v>1</v>
      </c>
      <c r="AB64" s="50"/>
    </row>
    <row r="65" spans="1:28" s="19" customFormat="1" ht="15.75">
      <c r="A65" s="27" t="s">
        <v>14</v>
      </c>
      <c r="B65" s="27">
        <f>SUM(B63:B64)</f>
        <v>39</v>
      </c>
      <c r="C65" s="27">
        <f>SUM(C63:C64)</f>
        <v>33</v>
      </c>
      <c r="D65" s="27">
        <f>SUM(D63:D64)</f>
        <v>6</v>
      </c>
      <c r="E65" s="27">
        <f>SUM(E63:E64)</f>
        <v>0</v>
      </c>
      <c r="F65" s="16">
        <f>AVERAGE(F63:F64)</f>
        <v>0</v>
      </c>
      <c r="G65" s="30">
        <f>SUM(G63:G64)</f>
        <v>13</v>
      </c>
      <c r="H65" s="16">
        <f>AVERAGE(H63:H64)</f>
        <v>36.090225563909776</v>
      </c>
      <c r="I65" s="30">
        <f>SUM(I63:I64)</f>
        <v>5</v>
      </c>
      <c r="J65" s="16">
        <f>AVERAGE(J63:J64)</f>
        <v>14.097744360902254</v>
      </c>
      <c r="K65" s="30">
        <f>SUM(K63:K64)</f>
        <v>15</v>
      </c>
      <c r="L65" s="16">
        <f>AVERAGE(L63:L64)</f>
        <v>49.81203007518797</v>
      </c>
      <c r="M65" s="30">
        <f>SUM(M63:M64)</f>
        <v>0</v>
      </c>
      <c r="N65" s="16">
        <f>AVERAGE(N63:N64)</f>
        <v>0</v>
      </c>
      <c r="O65" s="30">
        <f>SUM(O63:O64)</f>
        <v>0</v>
      </c>
      <c r="P65" s="16">
        <f>AVERAGE(P63:P64)</f>
        <v>0</v>
      </c>
      <c r="Q65" s="31">
        <f>AVERAGE(Q63:Q64)</f>
        <v>50.18796992481203</v>
      </c>
      <c r="R65" s="31">
        <f>AVERAGE(R63:R64)</f>
        <v>100</v>
      </c>
      <c r="S65" s="32">
        <f>SUM(S63:S64)</f>
        <v>620</v>
      </c>
      <c r="T65" s="32">
        <f aca="true" t="shared" si="30" ref="T65:AB65">SUM(T63:T64)</f>
        <v>12112</v>
      </c>
      <c r="U65" s="32">
        <f t="shared" si="30"/>
        <v>2369</v>
      </c>
      <c r="V65" s="32">
        <f t="shared" si="30"/>
        <v>632</v>
      </c>
      <c r="W65" s="32">
        <f t="shared" si="30"/>
        <v>1737</v>
      </c>
      <c r="X65" s="31">
        <f>AVERAGE(X63:X64)</f>
        <v>92.67161410018554</v>
      </c>
      <c r="Y65" s="31">
        <f>AVERAGE(Y63:Y64)</f>
        <v>22.571428571428573</v>
      </c>
      <c r="Z65" s="32">
        <f t="shared" si="30"/>
        <v>0</v>
      </c>
      <c r="AA65" s="32">
        <f t="shared" si="30"/>
        <v>1</v>
      </c>
      <c r="AB65" s="32">
        <f t="shared" si="30"/>
        <v>0</v>
      </c>
    </row>
    <row r="66" spans="1:28" s="19" customFormat="1" ht="15.75">
      <c r="A66" s="34"/>
      <c r="B66" s="34"/>
      <c r="C66" s="35"/>
      <c r="D66" s="35"/>
      <c r="E66" s="35"/>
      <c r="F66" s="36"/>
      <c r="G66" s="35"/>
      <c r="H66" s="36"/>
      <c r="I66" s="35"/>
      <c r="J66" s="36"/>
      <c r="K66" s="35"/>
      <c r="L66" s="36"/>
      <c r="M66" s="35"/>
      <c r="N66" s="36"/>
      <c r="O66" s="35"/>
      <c r="P66" s="36"/>
      <c r="Q66" s="37"/>
      <c r="R66" s="37"/>
      <c r="S66" s="37"/>
      <c r="T66" s="35"/>
      <c r="U66" s="35"/>
      <c r="V66" s="35"/>
      <c r="W66" s="35"/>
      <c r="X66" s="37"/>
      <c r="Y66" s="36"/>
      <c r="Z66" s="35"/>
      <c r="AA66" s="35"/>
      <c r="AB66" s="35"/>
    </row>
    <row r="67" spans="1:28" s="19" customFormat="1" ht="15.75">
      <c r="A67" s="34"/>
      <c r="B67" s="34"/>
      <c r="C67" s="35"/>
      <c r="D67" s="35"/>
      <c r="E67" s="35"/>
      <c r="F67" s="36"/>
      <c r="G67" s="35"/>
      <c r="H67" s="36"/>
      <c r="I67" s="35"/>
      <c r="J67" s="36"/>
      <c r="K67" s="35"/>
      <c r="L67" s="36"/>
      <c r="M67" s="35"/>
      <c r="N67" s="36"/>
      <c r="O67" s="35"/>
      <c r="P67" s="36"/>
      <c r="Q67" s="37"/>
      <c r="R67" s="37"/>
      <c r="S67" s="37"/>
      <c r="T67" s="35"/>
      <c r="U67" s="35"/>
      <c r="V67" s="35"/>
      <c r="W67" s="35"/>
      <c r="X67" s="37"/>
      <c r="Y67" s="36"/>
      <c r="Z67" s="35"/>
      <c r="AA67" s="35"/>
      <c r="AB67" s="35"/>
    </row>
    <row r="68" spans="1:28" s="19" customFormat="1" ht="15.75">
      <c r="A68" s="71" t="s">
        <v>0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</row>
    <row r="69" spans="1:28" s="19" customFormat="1" ht="15.75">
      <c r="A69" s="76" t="s">
        <v>58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</row>
    <row r="70" spans="1:28" s="19" customFormat="1" ht="15.75">
      <c r="A70" s="76" t="s">
        <v>40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</row>
    <row r="71" spans="1:28" s="19" customFormat="1" ht="12.75" customHeight="1">
      <c r="A71" s="75" t="s">
        <v>30</v>
      </c>
      <c r="B71" s="75" t="s">
        <v>33</v>
      </c>
      <c r="C71" s="75" t="s">
        <v>32</v>
      </c>
      <c r="D71" s="75" t="s">
        <v>31</v>
      </c>
      <c r="E71" s="75" t="s">
        <v>1</v>
      </c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 t="s">
        <v>2</v>
      </c>
      <c r="R71" s="75" t="s">
        <v>3</v>
      </c>
      <c r="S71" s="62" t="s">
        <v>44</v>
      </c>
      <c r="T71" s="75" t="s">
        <v>4</v>
      </c>
      <c r="U71" s="75" t="s">
        <v>5</v>
      </c>
      <c r="V71" s="75"/>
      <c r="W71" s="75"/>
      <c r="X71" s="75" t="s">
        <v>6</v>
      </c>
      <c r="Y71" s="75" t="s">
        <v>7</v>
      </c>
      <c r="Z71" s="75" t="s">
        <v>8</v>
      </c>
      <c r="AA71" s="75" t="s">
        <v>9</v>
      </c>
      <c r="AB71" s="75" t="s">
        <v>10</v>
      </c>
    </row>
    <row r="72" spans="1:28" s="19" customFormat="1" ht="45">
      <c r="A72" s="75"/>
      <c r="B72" s="75"/>
      <c r="C72" s="75"/>
      <c r="D72" s="75"/>
      <c r="E72" s="50" t="s">
        <v>17</v>
      </c>
      <c r="F72" s="50" t="s">
        <v>15</v>
      </c>
      <c r="G72" s="50" t="s">
        <v>16</v>
      </c>
      <c r="H72" s="50" t="s">
        <v>15</v>
      </c>
      <c r="I72" s="50" t="s">
        <v>18</v>
      </c>
      <c r="J72" s="50" t="s">
        <v>15</v>
      </c>
      <c r="K72" s="50" t="s">
        <v>19</v>
      </c>
      <c r="L72" s="50" t="s">
        <v>15</v>
      </c>
      <c r="M72" s="50">
        <v>3</v>
      </c>
      <c r="N72" s="50" t="s">
        <v>15</v>
      </c>
      <c r="O72" s="50">
        <v>2</v>
      </c>
      <c r="P72" s="50" t="s">
        <v>15</v>
      </c>
      <c r="Q72" s="75"/>
      <c r="R72" s="75"/>
      <c r="S72" s="63"/>
      <c r="T72" s="75"/>
      <c r="U72" s="50" t="s">
        <v>11</v>
      </c>
      <c r="V72" s="50" t="s">
        <v>12</v>
      </c>
      <c r="W72" s="50" t="s">
        <v>13</v>
      </c>
      <c r="X72" s="75"/>
      <c r="Y72" s="75"/>
      <c r="Z72" s="75"/>
      <c r="AA72" s="75"/>
      <c r="AB72" s="75"/>
    </row>
    <row r="73" spans="1:28" s="28" customFormat="1" ht="15.75">
      <c r="A73" s="27">
        <v>813</v>
      </c>
      <c r="B73" s="27">
        <v>24</v>
      </c>
      <c r="C73" s="27">
        <v>24</v>
      </c>
      <c r="D73" s="50">
        <v>0</v>
      </c>
      <c r="E73" s="50"/>
      <c r="F73" s="41">
        <f>E73/C73*100</f>
        <v>0</v>
      </c>
      <c r="G73" s="50">
        <v>2</v>
      </c>
      <c r="H73" s="41">
        <f>G73/C73*100</f>
        <v>8.333333333333332</v>
      </c>
      <c r="I73" s="50"/>
      <c r="J73" s="41">
        <f>I73/C73*100</f>
        <v>0</v>
      </c>
      <c r="K73" s="50">
        <v>22</v>
      </c>
      <c r="L73" s="41">
        <f>K73/C73*100</f>
        <v>91.66666666666666</v>
      </c>
      <c r="M73" s="50"/>
      <c r="N73" s="41">
        <f aca="true" t="shared" si="31" ref="N73:N79">M73/C73*100</f>
        <v>0</v>
      </c>
      <c r="O73" s="50"/>
      <c r="P73" s="41">
        <f>O73/C73*100</f>
        <v>0</v>
      </c>
      <c r="Q73" s="41">
        <f>SUM(E73,G73,I73)/C73*100</f>
        <v>8.333333333333332</v>
      </c>
      <c r="R73" s="41">
        <f aca="true" t="shared" si="32" ref="R73:R79">SUM(E73,G73,I73,K73,M73)/C73*100</f>
        <v>100</v>
      </c>
      <c r="S73" s="50">
        <v>308</v>
      </c>
      <c r="T73" s="50">
        <f aca="true" t="shared" si="33" ref="T73:T79">B73*S73</f>
        <v>7392</v>
      </c>
      <c r="U73" s="50">
        <v>749</v>
      </c>
      <c r="V73" s="50">
        <v>11</v>
      </c>
      <c r="W73" s="50">
        <f aca="true" t="shared" si="34" ref="W73:W79">U73-V73</f>
        <v>738</v>
      </c>
      <c r="X73" s="41">
        <f aca="true" t="shared" si="35" ref="X73:X79">(T73-V73)/T73*100</f>
        <v>99.85119047619048</v>
      </c>
      <c r="Y73" s="41">
        <f>V73/B73</f>
        <v>0.4583333333333333</v>
      </c>
      <c r="Z73" s="50"/>
      <c r="AA73" s="50">
        <v>1</v>
      </c>
      <c r="AB73" s="50"/>
    </row>
    <row r="74" spans="1:28" s="28" customFormat="1" ht="15.75">
      <c r="A74" s="27">
        <v>817</v>
      </c>
      <c r="B74" s="27">
        <v>25</v>
      </c>
      <c r="C74" s="27">
        <v>25</v>
      </c>
      <c r="D74" s="50">
        <v>0</v>
      </c>
      <c r="E74" s="50"/>
      <c r="F74" s="41">
        <f>E74/C74*100</f>
        <v>0</v>
      </c>
      <c r="G74" s="50"/>
      <c r="H74" s="41">
        <f>G74/C74*100</f>
        <v>0</v>
      </c>
      <c r="I74" s="50"/>
      <c r="J74" s="41">
        <f>I74/C74*100</f>
        <v>0</v>
      </c>
      <c r="K74" s="50">
        <v>25</v>
      </c>
      <c r="L74" s="41">
        <f>K74/C74*100</f>
        <v>100</v>
      </c>
      <c r="M74" s="50"/>
      <c r="N74" s="41">
        <f t="shared" si="31"/>
        <v>0</v>
      </c>
      <c r="O74" s="50"/>
      <c r="P74" s="41">
        <f>O74/C74*100</f>
        <v>0</v>
      </c>
      <c r="Q74" s="41">
        <f>SUM(E74,G74,I74)/C74*100</f>
        <v>0</v>
      </c>
      <c r="R74" s="41">
        <f t="shared" si="32"/>
        <v>100</v>
      </c>
      <c r="S74" s="50">
        <v>308</v>
      </c>
      <c r="T74" s="50">
        <f t="shared" si="33"/>
        <v>7700</v>
      </c>
      <c r="U74" s="50">
        <v>1016</v>
      </c>
      <c r="V74" s="50">
        <v>38</v>
      </c>
      <c r="W74" s="50">
        <f t="shared" si="34"/>
        <v>978</v>
      </c>
      <c r="X74" s="41">
        <f t="shared" si="35"/>
        <v>99.50649350649351</v>
      </c>
      <c r="Y74" s="41">
        <f>V74/B74</f>
        <v>1.52</v>
      </c>
      <c r="Z74" s="50">
        <v>1</v>
      </c>
      <c r="AA74" s="50">
        <v>1</v>
      </c>
      <c r="AB74" s="50"/>
    </row>
    <row r="75" spans="1:28" s="19" customFormat="1" ht="15.75">
      <c r="A75" s="27">
        <v>821</v>
      </c>
      <c r="B75" s="27">
        <v>25</v>
      </c>
      <c r="C75" s="27">
        <v>25</v>
      </c>
      <c r="D75" s="50">
        <v>0</v>
      </c>
      <c r="E75" s="50"/>
      <c r="F75" s="41">
        <f>E75/C75*100</f>
        <v>0</v>
      </c>
      <c r="G75" s="50">
        <v>10</v>
      </c>
      <c r="H75" s="41">
        <f>G75/C75*100</f>
        <v>40</v>
      </c>
      <c r="I75" s="50"/>
      <c r="J75" s="41">
        <f>I75/C75*100</f>
        <v>0</v>
      </c>
      <c r="K75" s="50">
        <v>15</v>
      </c>
      <c r="L75" s="41">
        <f>K75/C75*100</f>
        <v>60</v>
      </c>
      <c r="M75" s="50"/>
      <c r="N75" s="41">
        <f t="shared" si="31"/>
        <v>0</v>
      </c>
      <c r="O75" s="50"/>
      <c r="P75" s="41">
        <f>O75/C75*100</f>
        <v>0</v>
      </c>
      <c r="Q75" s="41">
        <f>SUM(E75,G75,I75)/C75*100</f>
        <v>40</v>
      </c>
      <c r="R75" s="41">
        <f t="shared" si="32"/>
        <v>100</v>
      </c>
      <c r="S75" s="50">
        <v>308</v>
      </c>
      <c r="T75" s="50">
        <f t="shared" si="33"/>
        <v>7700</v>
      </c>
      <c r="U75" s="50">
        <v>294</v>
      </c>
      <c r="V75" s="50">
        <v>14</v>
      </c>
      <c r="W75" s="50">
        <f t="shared" si="34"/>
        <v>280</v>
      </c>
      <c r="X75" s="41">
        <f t="shared" si="35"/>
        <v>99.81818181818181</v>
      </c>
      <c r="Y75" s="41">
        <f>V75/B75</f>
        <v>0.56</v>
      </c>
      <c r="Z75" s="50">
        <v>1</v>
      </c>
      <c r="AA75" s="50">
        <v>1</v>
      </c>
      <c r="AB75" s="50"/>
    </row>
    <row r="76" spans="1:28" s="19" customFormat="1" ht="15.75">
      <c r="A76" s="27">
        <v>825</v>
      </c>
      <c r="B76" s="27">
        <v>25</v>
      </c>
      <c r="C76" s="27">
        <v>25</v>
      </c>
      <c r="D76" s="50">
        <v>0</v>
      </c>
      <c r="E76" s="50"/>
      <c r="F76" s="41">
        <f>E76/C76*100</f>
        <v>0</v>
      </c>
      <c r="G76" s="50">
        <v>7</v>
      </c>
      <c r="H76" s="41">
        <f>G76/C76*100</f>
        <v>28.000000000000004</v>
      </c>
      <c r="I76" s="50"/>
      <c r="J76" s="41">
        <f>I76/C76*100</f>
        <v>0</v>
      </c>
      <c r="K76" s="50">
        <v>18</v>
      </c>
      <c r="L76" s="41">
        <f>K76/C76*100</f>
        <v>72</v>
      </c>
      <c r="M76" s="50"/>
      <c r="N76" s="41">
        <f t="shared" si="31"/>
        <v>0</v>
      </c>
      <c r="O76" s="50"/>
      <c r="P76" s="41">
        <f>O76/C76*100</f>
        <v>0</v>
      </c>
      <c r="Q76" s="41">
        <f>SUM(E76,G76,I76)/C76*100</f>
        <v>28.000000000000004</v>
      </c>
      <c r="R76" s="41">
        <f t="shared" si="32"/>
        <v>100</v>
      </c>
      <c r="S76" s="50">
        <v>308</v>
      </c>
      <c r="T76" s="50">
        <f t="shared" si="33"/>
        <v>7700</v>
      </c>
      <c r="U76" s="50">
        <v>1197</v>
      </c>
      <c r="V76" s="50">
        <v>0</v>
      </c>
      <c r="W76" s="50">
        <f t="shared" si="34"/>
        <v>1197</v>
      </c>
      <c r="X76" s="41">
        <f t="shared" si="35"/>
        <v>100</v>
      </c>
      <c r="Y76" s="41">
        <f>V76/B76</f>
        <v>0</v>
      </c>
      <c r="Z76" s="50"/>
      <c r="AA76" s="50"/>
      <c r="AB76" s="50"/>
    </row>
    <row r="77" spans="1:28" s="19" customFormat="1" ht="15.75" customHeight="1">
      <c r="A77" s="27">
        <v>833</v>
      </c>
      <c r="B77" s="27">
        <v>25</v>
      </c>
      <c r="C77" s="27">
        <v>25</v>
      </c>
      <c r="D77" s="50">
        <v>0</v>
      </c>
      <c r="E77" s="50">
        <v>3</v>
      </c>
      <c r="F77" s="41">
        <f>E77/C77*100</f>
        <v>12</v>
      </c>
      <c r="G77" s="50">
        <v>7</v>
      </c>
      <c r="H77" s="41">
        <f>G77/C77*100</f>
        <v>28.000000000000004</v>
      </c>
      <c r="I77" s="50"/>
      <c r="J77" s="41">
        <f>I77/C77*100</f>
        <v>0</v>
      </c>
      <c r="K77" s="50">
        <v>15</v>
      </c>
      <c r="L77" s="41">
        <f>K77/C77*100</f>
        <v>60</v>
      </c>
      <c r="M77" s="50"/>
      <c r="N77" s="41">
        <f t="shared" si="31"/>
        <v>0</v>
      </c>
      <c r="O77" s="50"/>
      <c r="P77" s="41">
        <f>O77/C77*100</f>
        <v>0</v>
      </c>
      <c r="Q77" s="41">
        <f>SUM(E77,G77,I77)/C77*100</f>
        <v>40</v>
      </c>
      <c r="R77" s="41">
        <f t="shared" si="32"/>
        <v>100</v>
      </c>
      <c r="S77" s="50">
        <v>308</v>
      </c>
      <c r="T77" s="50">
        <f t="shared" si="33"/>
        <v>7700</v>
      </c>
      <c r="U77" s="50">
        <v>958</v>
      </c>
      <c r="V77" s="50">
        <v>81</v>
      </c>
      <c r="W77" s="50">
        <f t="shared" si="34"/>
        <v>877</v>
      </c>
      <c r="X77" s="41">
        <f t="shared" si="35"/>
        <v>98.94805194805195</v>
      </c>
      <c r="Y77" s="41">
        <f>V77/B77</f>
        <v>3.24</v>
      </c>
      <c r="Z77" s="50"/>
      <c r="AA77" s="50"/>
      <c r="AB77" s="50"/>
    </row>
    <row r="78" spans="1:28" s="19" customFormat="1" ht="15.75" customHeight="1">
      <c r="A78" s="27">
        <v>837</v>
      </c>
      <c r="B78" s="27">
        <v>24</v>
      </c>
      <c r="C78" s="27">
        <v>24</v>
      </c>
      <c r="D78" s="50">
        <v>0</v>
      </c>
      <c r="E78" s="50">
        <v>2</v>
      </c>
      <c r="F78" s="41">
        <f>E78/C78*100</f>
        <v>8.333333333333332</v>
      </c>
      <c r="G78" s="50">
        <v>8</v>
      </c>
      <c r="H78" s="41">
        <f>G78/C78*100</f>
        <v>33.33333333333333</v>
      </c>
      <c r="I78" s="50">
        <v>1</v>
      </c>
      <c r="J78" s="41">
        <f>I78/C78*100</f>
        <v>4.166666666666666</v>
      </c>
      <c r="K78" s="50">
        <v>13</v>
      </c>
      <c r="L78" s="41">
        <f>K78/C78*100</f>
        <v>54.166666666666664</v>
      </c>
      <c r="M78" s="50"/>
      <c r="N78" s="41">
        <f t="shared" si="31"/>
        <v>0</v>
      </c>
      <c r="O78" s="50"/>
      <c r="P78" s="41">
        <f>O78/C78*100</f>
        <v>0</v>
      </c>
      <c r="Q78" s="41">
        <f>SUM(E78,G78,I78)/C78*100</f>
        <v>45.83333333333333</v>
      </c>
      <c r="R78" s="41">
        <f t="shared" si="32"/>
        <v>100</v>
      </c>
      <c r="S78" s="50">
        <v>308</v>
      </c>
      <c r="T78" s="50">
        <f t="shared" si="33"/>
        <v>7392</v>
      </c>
      <c r="U78" s="50">
        <v>484</v>
      </c>
      <c r="V78" s="50">
        <v>0</v>
      </c>
      <c r="W78" s="50">
        <f t="shared" si="34"/>
        <v>484</v>
      </c>
      <c r="X78" s="41">
        <f t="shared" si="35"/>
        <v>100</v>
      </c>
      <c r="Y78" s="41">
        <f>V78/B78</f>
        <v>0</v>
      </c>
      <c r="Z78" s="50"/>
      <c r="AA78" s="50"/>
      <c r="AB78" s="50"/>
    </row>
    <row r="79" spans="1:28" s="19" customFormat="1" ht="15.75" customHeight="1">
      <c r="A79" s="27" t="s">
        <v>72</v>
      </c>
      <c r="B79" s="27">
        <v>15</v>
      </c>
      <c r="C79" s="27">
        <v>15</v>
      </c>
      <c r="D79" s="50">
        <v>0</v>
      </c>
      <c r="E79" s="50"/>
      <c r="F79" s="41">
        <f>E79/C79*100</f>
        <v>0</v>
      </c>
      <c r="G79" s="50">
        <v>2</v>
      </c>
      <c r="H79" s="41">
        <f>G79/C79*100</f>
        <v>13.333333333333334</v>
      </c>
      <c r="I79" s="50"/>
      <c r="J79" s="41">
        <f>I79/C79*100</f>
        <v>0</v>
      </c>
      <c r="K79" s="50">
        <v>6</v>
      </c>
      <c r="L79" s="41">
        <f>K79/C79*100</f>
        <v>40</v>
      </c>
      <c r="M79" s="50">
        <v>3</v>
      </c>
      <c r="N79" s="41">
        <f t="shared" si="31"/>
        <v>20</v>
      </c>
      <c r="O79" s="50">
        <v>4</v>
      </c>
      <c r="P79" s="41">
        <f>O79/C79*100</f>
        <v>26.666666666666668</v>
      </c>
      <c r="Q79" s="41">
        <f>SUM(E79,G79,I79)/C79*100</f>
        <v>13.333333333333334</v>
      </c>
      <c r="R79" s="41">
        <f t="shared" si="32"/>
        <v>73.33333333333333</v>
      </c>
      <c r="S79" s="50">
        <v>308</v>
      </c>
      <c r="T79" s="50">
        <f t="shared" si="33"/>
        <v>4620</v>
      </c>
      <c r="U79" s="50">
        <v>958</v>
      </c>
      <c r="V79" s="50">
        <v>370</v>
      </c>
      <c r="W79" s="50">
        <f t="shared" si="34"/>
        <v>588</v>
      </c>
      <c r="X79" s="41">
        <f t="shared" si="35"/>
        <v>91.991341991342</v>
      </c>
      <c r="Y79" s="41">
        <f>V79/B79</f>
        <v>24.666666666666668</v>
      </c>
      <c r="Z79" s="50"/>
      <c r="AA79" s="50">
        <v>1</v>
      </c>
      <c r="AB79" s="50"/>
    </row>
    <row r="80" spans="1:28" s="19" customFormat="1" ht="15.75">
      <c r="A80" s="27" t="s">
        <v>14</v>
      </c>
      <c r="B80" s="27">
        <f>SUM(B73:B79)</f>
        <v>163</v>
      </c>
      <c r="C80" s="27">
        <f>SUM(C73:C79)</f>
        <v>163</v>
      </c>
      <c r="D80" s="27">
        <f>SUM(D73:D79)</f>
        <v>0</v>
      </c>
      <c r="E80" s="27">
        <f>SUM(E73:E79)</f>
        <v>5</v>
      </c>
      <c r="F80" s="16">
        <f>AVERAGE(F73:F79)</f>
        <v>2.9047619047619047</v>
      </c>
      <c r="G80" s="27">
        <f>SUM(G73:G79)</f>
        <v>36</v>
      </c>
      <c r="H80" s="16">
        <f>AVERAGE(H73:H79)</f>
        <v>21.571428571428573</v>
      </c>
      <c r="I80" s="27">
        <f>SUM(I73:I79)</f>
        <v>1</v>
      </c>
      <c r="J80" s="16">
        <f>AVERAGE(J73:J79)</f>
        <v>0.5952380952380951</v>
      </c>
      <c r="K80" s="27">
        <f>SUM(K73:K79)</f>
        <v>114</v>
      </c>
      <c r="L80" s="16">
        <f>AVERAGE(L73:L79)</f>
        <v>68.26190476190476</v>
      </c>
      <c r="M80" s="27">
        <f>SUM(M73:M79)</f>
        <v>3</v>
      </c>
      <c r="N80" s="16">
        <f>AVERAGE(N73:N79)</f>
        <v>2.857142857142857</v>
      </c>
      <c r="O80" s="27">
        <f>SUM(O73:O79)</f>
        <v>4</v>
      </c>
      <c r="P80" s="16">
        <f>AVERAGE(P73:P79)</f>
        <v>3.8095238095238098</v>
      </c>
      <c r="Q80" s="16">
        <f>AVERAGE(Q73:Q79)</f>
        <v>25.071428571428573</v>
      </c>
      <c r="R80" s="16">
        <f>AVERAGE(R73:R79)</f>
        <v>96.19047619047619</v>
      </c>
      <c r="S80" s="18">
        <f>SUM(S73:S79)</f>
        <v>2156</v>
      </c>
      <c r="T80" s="18">
        <f>SUM(T73:T79)</f>
        <v>50204</v>
      </c>
      <c r="U80" s="18">
        <f>SUM(U73:U79)</f>
        <v>5656</v>
      </c>
      <c r="V80" s="18">
        <f>SUM(V73:V79)</f>
        <v>514</v>
      </c>
      <c r="W80" s="18">
        <f>SUM(W73:W79)</f>
        <v>5142</v>
      </c>
      <c r="X80" s="16">
        <f>AVERAGE(X73:X79)</f>
        <v>98.58789424860855</v>
      </c>
      <c r="Y80" s="16">
        <f>AVERAGE(Y73:Y79)</f>
        <v>4.349285714285714</v>
      </c>
      <c r="Z80" s="18">
        <f>SUM(Z73:Z79)</f>
        <v>2</v>
      </c>
      <c r="AA80" s="18">
        <f>SUM(AA73:AA79)</f>
        <v>4</v>
      </c>
      <c r="AB80" s="18">
        <f>SUM(AB73:AB79)</f>
        <v>0</v>
      </c>
    </row>
    <row r="81" spans="1:28" s="19" customFormat="1" ht="15" customHeight="1">
      <c r="A81" s="34"/>
      <c r="B81" s="34"/>
      <c r="C81" s="35"/>
      <c r="D81" s="35"/>
      <c r="E81" s="35"/>
      <c r="F81" s="36"/>
      <c r="G81" s="35"/>
      <c r="H81" s="36"/>
      <c r="I81" s="35"/>
      <c r="J81" s="36"/>
      <c r="K81" s="35"/>
      <c r="L81" s="36"/>
      <c r="M81" s="35"/>
      <c r="N81" s="36"/>
      <c r="O81" s="35"/>
      <c r="P81" s="36"/>
      <c r="Q81" s="37"/>
      <c r="R81" s="37"/>
      <c r="S81" s="37"/>
      <c r="T81" s="35"/>
      <c r="U81" s="35"/>
      <c r="V81" s="35"/>
      <c r="W81" s="35"/>
      <c r="X81" s="37"/>
      <c r="Y81" s="36"/>
      <c r="Z81" s="35"/>
      <c r="AA81" s="35"/>
      <c r="AB81" s="35"/>
    </row>
    <row r="82" spans="1:28" s="19" customFormat="1" ht="15" customHeight="1">
      <c r="A82" s="34"/>
      <c r="B82" s="34"/>
      <c r="C82" s="35"/>
      <c r="D82" s="35"/>
      <c r="E82" s="35"/>
      <c r="F82" s="36"/>
      <c r="G82" s="35"/>
      <c r="H82" s="36"/>
      <c r="I82" s="35"/>
      <c r="J82" s="36"/>
      <c r="K82" s="35"/>
      <c r="L82" s="36"/>
      <c r="M82" s="35"/>
      <c r="N82" s="36"/>
      <c r="O82" s="35"/>
      <c r="P82" s="36"/>
      <c r="Q82" s="37"/>
      <c r="R82" s="37"/>
      <c r="S82" s="37"/>
      <c r="T82" s="35"/>
      <c r="U82" s="35"/>
      <c r="V82" s="35"/>
      <c r="W82" s="35"/>
      <c r="X82" s="37"/>
      <c r="Y82" s="36"/>
      <c r="Z82" s="35"/>
      <c r="AA82" s="35"/>
      <c r="AB82" s="35"/>
    </row>
    <row r="83" spans="1:28" s="19" customFormat="1" ht="15.75">
      <c r="A83" s="71" t="s">
        <v>0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</row>
    <row r="84" spans="1:28" s="19" customFormat="1" ht="15.75">
      <c r="A84" s="76" t="s">
        <v>58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</row>
    <row r="85" spans="1:28" s="19" customFormat="1" ht="20.25" customHeight="1">
      <c r="A85" s="62" t="s">
        <v>30</v>
      </c>
      <c r="B85" s="62" t="s">
        <v>33</v>
      </c>
      <c r="C85" s="62" t="s">
        <v>32</v>
      </c>
      <c r="D85" s="62" t="s">
        <v>31</v>
      </c>
      <c r="E85" s="64" t="s">
        <v>1</v>
      </c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6"/>
      <c r="Q85" s="62" t="s">
        <v>2</v>
      </c>
      <c r="R85" s="62" t="s">
        <v>3</v>
      </c>
      <c r="S85" s="62" t="s">
        <v>44</v>
      </c>
      <c r="T85" s="62" t="s">
        <v>4</v>
      </c>
      <c r="U85" s="64" t="s">
        <v>5</v>
      </c>
      <c r="V85" s="65"/>
      <c r="W85" s="66"/>
      <c r="X85" s="62" t="s">
        <v>6</v>
      </c>
      <c r="Y85" s="62" t="s">
        <v>7</v>
      </c>
      <c r="Z85" s="62" t="s">
        <v>8</v>
      </c>
      <c r="AA85" s="62" t="s">
        <v>9</v>
      </c>
      <c r="AB85" s="62" t="s">
        <v>10</v>
      </c>
    </row>
    <row r="86" spans="1:28" s="19" customFormat="1" ht="45">
      <c r="A86" s="63"/>
      <c r="B86" s="63"/>
      <c r="C86" s="63"/>
      <c r="D86" s="63"/>
      <c r="E86" s="50" t="s">
        <v>17</v>
      </c>
      <c r="F86" s="50" t="s">
        <v>15</v>
      </c>
      <c r="G86" s="50" t="s">
        <v>16</v>
      </c>
      <c r="H86" s="50" t="s">
        <v>15</v>
      </c>
      <c r="I86" s="50" t="s">
        <v>18</v>
      </c>
      <c r="J86" s="50" t="s">
        <v>15</v>
      </c>
      <c r="K86" s="50" t="s">
        <v>19</v>
      </c>
      <c r="L86" s="50" t="s">
        <v>15</v>
      </c>
      <c r="M86" s="50">
        <v>3</v>
      </c>
      <c r="N86" s="50" t="s">
        <v>15</v>
      </c>
      <c r="O86" s="50">
        <v>2</v>
      </c>
      <c r="P86" s="50" t="s">
        <v>15</v>
      </c>
      <c r="Q86" s="63"/>
      <c r="R86" s="63"/>
      <c r="S86" s="63"/>
      <c r="T86" s="63"/>
      <c r="U86" s="50" t="s">
        <v>11</v>
      </c>
      <c r="V86" s="50" t="s">
        <v>12</v>
      </c>
      <c r="W86" s="50" t="s">
        <v>13</v>
      </c>
      <c r="X86" s="63"/>
      <c r="Y86" s="63"/>
      <c r="Z86" s="63"/>
      <c r="AA86" s="63"/>
      <c r="AB86" s="63"/>
    </row>
    <row r="87" spans="1:28" s="19" customFormat="1" ht="15.75">
      <c r="A87" s="11" t="s">
        <v>23</v>
      </c>
      <c r="B87" s="27">
        <f aca="true" t="shared" si="36" ref="B87:AB87">B15</f>
        <v>201</v>
      </c>
      <c r="C87" s="27">
        <f t="shared" si="36"/>
        <v>198</v>
      </c>
      <c r="D87" s="27">
        <f t="shared" si="36"/>
        <v>3</v>
      </c>
      <c r="E87" s="27">
        <f t="shared" si="36"/>
        <v>3</v>
      </c>
      <c r="F87" s="16">
        <f t="shared" si="36"/>
        <v>1.6666666666666667</v>
      </c>
      <c r="G87" s="27">
        <f t="shared" si="36"/>
        <v>25</v>
      </c>
      <c r="H87" s="16">
        <f t="shared" si="36"/>
        <v>12.619883040935672</v>
      </c>
      <c r="I87" s="27">
        <f t="shared" si="36"/>
        <v>8</v>
      </c>
      <c r="J87" s="16">
        <f t="shared" si="36"/>
        <v>4.502923976608187</v>
      </c>
      <c r="K87" s="27">
        <f t="shared" si="36"/>
        <v>149</v>
      </c>
      <c r="L87" s="16">
        <f t="shared" si="36"/>
        <v>74.79506737859141</v>
      </c>
      <c r="M87" s="27">
        <f t="shared" si="36"/>
        <v>2</v>
      </c>
      <c r="N87" s="16">
        <f t="shared" si="36"/>
        <v>0.927536231884058</v>
      </c>
      <c r="O87" s="27">
        <f t="shared" si="36"/>
        <v>11</v>
      </c>
      <c r="P87" s="16">
        <f t="shared" si="36"/>
        <v>5.487922705314009</v>
      </c>
      <c r="Q87" s="16">
        <f t="shared" si="36"/>
        <v>18.789473684210527</v>
      </c>
      <c r="R87" s="16">
        <f t="shared" si="36"/>
        <v>94.51207729468598</v>
      </c>
      <c r="S87" s="18">
        <f t="shared" si="36"/>
        <v>2764</v>
      </c>
      <c r="T87" s="27">
        <f t="shared" si="36"/>
        <v>61750</v>
      </c>
      <c r="U87" s="27">
        <f t="shared" si="36"/>
        <v>7276</v>
      </c>
      <c r="V87" s="27">
        <f t="shared" si="36"/>
        <v>427</v>
      </c>
      <c r="W87" s="27">
        <f t="shared" si="36"/>
        <v>6849</v>
      </c>
      <c r="X87" s="16">
        <f t="shared" si="36"/>
        <v>99.27725999958409</v>
      </c>
      <c r="Y87" s="16">
        <f t="shared" si="36"/>
        <v>2.2128095601322144</v>
      </c>
      <c r="Z87" s="27">
        <f t="shared" si="36"/>
        <v>1</v>
      </c>
      <c r="AA87" s="27">
        <f t="shared" si="36"/>
        <v>5</v>
      </c>
      <c r="AB87" s="27">
        <f t="shared" si="36"/>
        <v>0</v>
      </c>
    </row>
    <row r="88" spans="1:28" s="19" customFormat="1" ht="15.75">
      <c r="A88" s="11" t="s">
        <v>24</v>
      </c>
      <c r="B88" s="18">
        <f aca="true" t="shared" si="37" ref="B88:AB88">B36</f>
        <v>329</v>
      </c>
      <c r="C88" s="18">
        <f t="shared" si="37"/>
        <v>319</v>
      </c>
      <c r="D88" s="18">
        <f t="shared" si="37"/>
        <v>10</v>
      </c>
      <c r="E88" s="18">
        <f t="shared" si="37"/>
        <v>12</v>
      </c>
      <c r="F88" s="16">
        <f t="shared" si="37"/>
        <v>3.817354214413038</v>
      </c>
      <c r="G88" s="18">
        <f t="shared" si="37"/>
        <v>97</v>
      </c>
      <c r="H88" s="16">
        <f t="shared" si="37"/>
        <v>29.837789661319075</v>
      </c>
      <c r="I88" s="18">
        <f t="shared" si="37"/>
        <v>16</v>
      </c>
      <c r="J88" s="16">
        <f t="shared" si="37"/>
        <v>5.297555385790679</v>
      </c>
      <c r="K88" s="18">
        <f t="shared" si="37"/>
        <v>182</v>
      </c>
      <c r="L88" s="16">
        <f t="shared" si="37"/>
        <v>57.19881588999236</v>
      </c>
      <c r="M88" s="18">
        <f t="shared" si="37"/>
        <v>2</v>
      </c>
      <c r="N88" s="16">
        <f t="shared" si="37"/>
        <v>0.6258503401360545</v>
      </c>
      <c r="O88" s="18">
        <f t="shared" si="37"/>
        <v>10</v>
      </c>
      <c r="P88" s="16">
        <f t="shared" si="37"/>
        <v>3.222634508348794</v>
      </c>
      <c r="Q88" s="16">
        <f t="shared" si="37"/>
        <v>38.95269926152279</v>
      </c>
      <c r="R88" s="16">
        <f t="shared" si="37"/>
        <v>96.77736549165122</v>
      </c>
      <c r="S88" s="18">
        <f t="shared" si="37"/>
        <v>4312</v>
      </c>
      <c r="T88" s="18">
        <f t="shared" si="37"/>
        <v>101332</v>
      </c>
      <c r="U88" s="18">
        <f t="shared" si="37"/>
        <v>14808</v>
      </c>
      <c r="V88" s="18">
        <f t="shared" si="37"/>
        <v>675</v>
      </c>
      <c r="W88" s="18">
        <f t="shared" si="37"/>
        <v>14133</v>
      </c>
      <c r="X88" s="16">
        <f t="shared" si="37"/>
        <v>99.21941293456965</v>
      </c>
      <c r="Y88" s="16">
        <f t="shared" si="37"/>
        <v>2.4042081615254793</v>
      </c>
      <c r="Z88" s="18">
        <f t="shared" si="37"/>
        <v>6</v>
      </c>
      <c r="AA88" s="18">
        <f t="shared" si="37"/>
        <v>9</v>
      </c>
      <c r="AB88" s="18">
        <f t="shared" si="37"/>
        <v>0</v>
      </c>
    </row>
    <row r="89" spans="1:28" s="19" customFormat="1" ht="31.5">
      <c r="A89" s="39" t="s">
        <v>51</v>
      </c>
      <c r="B89" s="18">
        <f aca="true" t="shared" si="38" ref="B89:AB89">B53</f>
        <v>212</v>
      </c>
      <c r="C89" s="18">
        <f t="shared" si="38"/>
        <v>208</v>
      </c>
      <c r="D89" s="18">
        <f t="shared" si="38"/>
        <v>4</v>
      </c>
      <c r="E89" s="18">
        <f t="shared" si="38"/>
        <v>2</v>
      </c>
      <c r="F89" s="16">
        <f t="shared" si="38"/>
        <v>1.038647342995169</v>
      </c>
      <c r="G89" s="18">
        <f t="shared" si="38"/>
        <v>33</v>
      </c>
      <c r="H89" s="16">
        <f t="shared" si="38"/>
        <v>16.312514377731773</v>
      </c>
      <c r="I89" s="18">
        <f t="shared" si="38"/>
        <v>2</v>
      </c>
      <c r="J89" s="16">
        <f t="shared" si="38"/>
        <v>0.966183574879227</v>
      </c>
      <c r="K89" s="18">
        <f t="shared" si="38"/>
        <v>159</v>
      </c>
      <c r="L89" s="16">
        <f t="shared" si="38"/>
        <v>75.78203358638142</v>
      </c>
      <c r="M89" s="18">
        <f t="shared" si="38"/>
        <v>0</v>
      </c>
      <c r="N89" s="16">
        <f t="shared" si="38"/>
        <v>0</v>
      </c>
      <c r="O89" s="18">
        <f t="shared" si="38"/>
        <v>12</v>
      </c>
      <c r="P89" s="16">
        <f t="shared" si="38"/>
        <v>5.900621118012422</v>
      </c>
      <c r="Q89" s="16">
        <f t="shared" si="38"/>
        <v>18.317345295606167</v>
      </c>
      <c r="R89" s="16">
        <f t="shared" si="38"/>
        <v>94.09937888198758</v>
      </c>
      <c r="S89" s="18">
        <f t="shared" si="38"/>
        <v>2780</v>
      </c>
      <c r="T89" s="18">
        <f t="shared" si="38"/>
        <v>65472</v>
      </c>
      <c r="U89" s="18">
        <f t="shared" si="38"/>
        <v>8394</v>
      </c>
      <c r="V89" s="18">
        <f t="shared" si="38"/>
        <v>600</v>
      </c>
      <c r="W89" s="18">
        <f t="shared" si="38"/>
        <v>7794</v>
      </c>
      <c r="X89" s="16">
        <f t="shared" si="38"/>
        <v>99.06525843702346</v>
      </c>
      <c r="Y89" s="16">
        <f t="shared" si="38"/>
        <v>2.8908155049459396</v>
      </c>
      <c r="Z89" s="18">
        <f t="shared" si="38"/>
        <v>4</v>
      </c>
      <c r="AA89" s="18">
        <f t="shared" si="38"/>
        <v>4</v>
      </c>
      <c r="AB89" s="18">
        <f t="shared" si="38"/>
        <v>0</v>
      </c>
    </row>
    <row r="90" spans="1:28" s="19" customFormat="1" ht="15.75">
      <c r="A90" s="11" t="s">
        <v>21</v>
      </c>
      <c r="B90" s="18">
        <f aca="true" t="shared" si="39" ref="B90:AB90">B65</f>
        <v>39</v>
      </c>
      <c r="C90" s="18">
        <f t="shared" si="39"/>
        <v>33</v>
      </c>
      <c r="D90" s="18">
        <f t="shared" si="39"/>
        <v>6</v>
      </c>
      <c r="E90" s="18">
        <f t="shared" si="39"/>
        <v>0</v>
      </c>
      <c r="F90" s="16">
        <f t="shared" si="39"/>
        <v>0</v>
      </c>
      <c r="G90" s="18">
        <f t="shared" si="39"/>
        <v>13</v>
      </c>
      <c r="H90" s="16">
        <f t="shared" si="39"/>
        <v>36.090225563909776</v>
      </c>
      <c r="I90" s="18">
        <f t="shared" si="39"/>
        <v>5</v>
      </c>
      <c r="J90" s="16">
        <f t="shared" si="39"/>
        <v>14.097744360902254</v>
      </c>
      <c r="K90" s="18">
        <f t="shared" si="39"/>
        <v>15</v>
      </c>
      <c r="L90" s="16">
        <f t="shared" si="39"/>
        <v>49.81203007518797</v>
      </c>
      <c r="M90" s="18">
        <f t="shared" si="39"/>
        <v>0</v>
      </c>
      <c r="N90" s="16">
        <f t="shared" si="39"/>
        <v>0</v>
      </c>
      <c r="O90" s="18">
        <f t="shared" si="39"/>
        <v>0</v>
      </c>
      <c r="P90" s="16">
        <f t="shared" si="39"/>
        <v>0</v>
      </c>
      <c r="Q90" s="16">
        <f t="shared" si="39"/>
        <v>50.18796992481203</v>
      </c>
      <c r="R90" s="16">
        <f t="shared" si="39"/>
        <v>100</v>
      </c>
      <c r="S90" s="18">
        <f t="shared" si="39"/>
        <v>620</v>
      </c>
      <c r="T90" s="18">
        <f t="shared" si="39"/>
        <v>12112</v>
      </c>
      <c r="U90" s="18">
        <f t="shared" si="39"/>
        <v>2369</v>
      </c>
      <c r="V90" s="18">
        <f t="shared" si="39"/>
        <v>632</v>
      </c>
      <c r="W90" s="18">
        <f t="shared" si="39"/>
        <v>1737</v>
      </c>
      <c r="X90" s="16">
        <f t="shared" si="39"/>
        <v>92.67161410018554</v>
      </c>
      <c r="Y90" s="16">
        <f t="shared" si="39"/>
        <v>22.571428571428573</v>
      </c>
      <c r="Z90" s="18">
        <f t="shared" si="39"/>
        <v>0</v>
      </c>
      <c r="AA90" s="18">
        <f t="shared" si="39"/>
        <v>1</v>
      </c>
      <c r="AB90" s="18">
        <f t="shared" si="39"/>
        <v>0</v>
      </c>
    </row>
    <row r="91" spans="1:28" s="19" customFormat="1" ht="15.75">
      <c r="A91" s="11" t="s">
        <v>22</v>
      </c>
      <c r="B91" s="18">
        <f>B80</f>
        <v>163</v>
      </c>
      <c r="C91" s="18">
        <f>C80</f>
        <v>163</v>
      </c>
      <c r="D91" s="18">
        <f>D80</f>
        <v>0</v>
      </c>
      <c r="E91" s="18">
        <f aca="true" t="shared" si="40" ref="E91:AB91">E80</f>
        <v>5</v>
      </c>
      <c r="F91" s="16">
        <f t="shared" si="40"/>
        <v>2.9047619047619047</v>
      </c>
      <c r="G91" s="18">
        <f t="shared" si="40"/>
        <v>36</v>
      </c>
      <c r="H91" s="16">
        <f t="shared" si="40"/>
        <v>21.571428571428573</v>
      </c>
      <c r="I91" s="18">
        <f t="shared" si="40"/>
        <v>1</v>
      </c>
      <c r="J91" s="16">
        <f t="shared" si="40"/>
        <v>0.5952380952380951</v>
      </c>
      <c r="K91" s="18">
        <f t="shared" si="40"/>
        <v>114</v>
      </c>
      <c r="L91" s="16">
        <f t="shared" si="40"/>
        <v>68.26190476190476</v>
      </c>
      <c r="M91" s="18">
        <f t="shared" si="40"/>
        <v>3</v>
      </c>
      <c r="N91" s="16">
        <f t="shared" si="40"/>
        <v>2.857142857142857</v>
      </c>
      <c r="O91" s="18">
        <f t="shared" si="40"/>
        <v>4</v>
      </c>
      <c r="P91" s="16">
        <f t="shared" si="40"/>
        <v>3.8095238095238098</v>
      </c>
      <c r="Q91" s="16">
        <f t="shared" si="40"/>
        <v>25.071428571428573</v>
      </c>
      <c r="R91" s="16">
        <f>R80</f>
        <v>96.19047619047619</v>
      </c>
      <c r="S91" s="18">
        <f t="shared" si="40"/>
        <v>2156</v>
      </c>
      <c r="T91" s="18">
        <f t="shared" si="40"/>
        <v>50204</v>
      </c>
      <c r="U91" s="18">
        <f t="shared" si="40"/>
        <v>5656</v>
      </c>
      <c r="V91" s="18">
        <f t="shared" si="40"/>
        <v>514</v>
      </c>
      <c r="W91" s="18">
        <f t="shared" si="40"/>
        <v>5142</v>
      </c>
      <c r="X91" s="16">
        <f t="shared" si="40"/>
        <v>98.58789424860855</v>
      </c>
      <c r="Y91" s="16">
        <f>Y80</f>
        <v>4.349285714285714</v>
      </c>
      <c r="Z91" s="18">
        <f t="shared" si="40"/>
        <v>2</v>
      </c>
      <c r="AA91" s="18">
        <f t="shared" si="40"/>
        <v>4</v>
      </c>
      <c r="AB91" s="18">
        <f t="shared" si="40"/>
        <v>0</v>
      </c>
    </row>
    <row r="92" spans="1:28" s="19" customFormat="1" ht="15.75">
      <c r="A92" s="27" t="s">
        <v>14</v>
      </c>
      <c r="B92" s="27">
        <f>SUM(B87:B91)</f>
        <v>944</v>
      </c>
      <c r="C92" s="27">
        <f>SUM(C87:C91)</f>
        <v>921</v>
      </c>
      <c r="D92" s="27">
        <f>SUM(D87:D91)</f>
        <v>23</v>
      </c>
      <c r="E92" s="27">
        <f>SUM(E87:E91)</f>
        <v>22</v>
      </c>
      <c r="F92" s="16">
        <f>AVERAGE(F87:F91)</f>
        <v>1.8854860257673558</v>
      </c>
      <c r="G92" s="30">
        <f>SUM(G87:G91)</f>
        <v>204</v>
      </c>
      <c r="H92" s="16">
        <f>AVERAGE(H87:H91)</f>
        <v>23.286368243064974</v>
      </c>
      <c r="I92" s="30">
        <f>SUM(I87:I91)</f>
        <v>32</v>
      </c>
      <c r="J92" s="16">
        <f>AVERAGE(J87:J91)</f>
        <v>5.091929078683689</v>
      </c>
      <c r="K92" s="30">
        <f>SUM(K87:K91)</f>
        <v>619</v>
      </c>
      <c r="L92" s="16">
        <f>AVERAGE(L87:L91)</f>
        <v>65.16997033841159</v>
      </c>
      <c r="M92" s="30">
        <f>SUM(M87:M91)</f>
        <v>7</v>
      </c>
      <c r="N92" s="16">
        <f>AVERAGE(N87:N91)</f>
        <v>0.8821058858325939</v>
      </c>
      <c r="O92" s="30">
        <f>SUM(O87:O91)</f>
        <v>37</v>
      </c>
      <c r="P92" s="16">
        <f>AVERAGE(P87:P91)</f>
        <v>3.6841404282398065</v>
      </c>
      <c r="Q92" s="31">
        <f>AVERAGE(Q87:Q91)</f>
        <v>30.263783347516018</v>
      </c>
      <c r="R92" s="31">
        <f>AVERAGE(R87:R91)</f>
        <v>96.3158595717602</v>
      </c>
      <c r="S92" s="32">
        <f>SUM(S87:S91)</f>
        <v>12632</v>
      </c>
      <c r="T92" s="32">
        <f>SUM(T87:T91)</f>
        <v>290870</v>
      </c>
      <c r="U92" s="32">
        <f>SUM(U87:U91)</f>
        <v>38503</v>
      </c>
      <c r="V92" s="32">
        <f>SUM(V87:V91)</f>
        <v>2848</v>
      </c>
      <c r="W92" s="32">
        <f>SUM(W87:W91)</f>
        <v>35655</v>
      </c>
      <c r="X92" s="31">
        <f>AVERAGE(X87:X91)</f>
        <v>97.76428794399426</v>
      </c>
      <c r="Y92" s="16">
        <f>AVERAGE(Y87:Y91)</f>
        <v>6.885709502463584</v>
      </c>
      <c r="Z92" s="30">
        <f>SUM(Z87:Z91)</f>
        <v>13</v>
      </c>
      <c r="AA92" s="30">
        <f>SUM(AA87:AA91)</f>
        <v>23</v>
      </c>
      <c r="AB92" s="30">
        <f>SUM(AB87:AB91)</f>
        <v>0</v>
      </c>
    </row>
    <row r="93" s="19" customFormat="1" ht="15"/>
    <row r="94" s="19" customFormat="1" ht="15"/>
    <row r="95" s="19" customFormat="1" ht="15"/>
    <row r="96" s="19" customFormat="1" ht="15"/>
    <row r="97" s="19" customFormat="1" ht="15"/>
    <row r="98" s="19" customFormat="1" ht="15"/>
    <row r="99" s="19" customFormat="1" ht="15"/>
    <row r="100" s="19" customFormat="1" ht="15"/>
    <row r="101" s="19" customFormat="1" ht="15"/>
    <row r="102" s="19" customFormat="1" ht="15"/>
    <row r="103" s="19" customFormat="1" ht="15"/>
    <row r="104" s="19" customFormat="1" ht="15"/>
    <row r="105" s="19" customFormat="1" ht="15"/>
    <row r="106" s="19" customFormat="1" ht="15"/>
    <row r="107" s="19" customFormat="1" ht="15"/>
    <row r="108" s="19" customFormat="1" ht="15"/>
    <row r="109" s="19" customFormat="1" ht="15"/>
    <row r="110" s="19" customFormat="1" ht="15"/>
    <row r="111" s="19" customFormat="1" ht="15"/>
    <row r="112" s="19" customFormat="1" ht="15"/>
    <row r="113" s="19" customFormat="1" ht="15"/>
    <row r="114" s="19" customFormat="1" ht="15"/>
    <row r="115" s="19" customFormat="1" ht="15"/>
    <row r="116" s="19" customFormat="1" ht="15"/>
    <row r="117" s="19" customFormat="1" ht="15"/>
    <row r="118" s="19" customFormat="1" ht="15"/>
    <row r="119" s="19" customFormat="1" ht="15"/>
    <row r="120" s="19" customFormat="1" ht="15"/>
    <row r="121" s="19" customFormat="1" ht="15"/>
    <row r="122" s="19" customFormat="1" ht="15"/>
    <row r="123" s="19" customFormat="1" ht="15"/>
    <row r="124" s="19" customFormat="1" ht="15"/>
    <row r="125" s="19" customFormat="1" ht="15"/>
    <row r="126" s="19" customFormat="1" ht="15"/>
    <row r="127" s="19" customFormat="1" ht="15"/>
    <row r="128" s="19" customFormat="1" ht="15"/>
    <row r="129" s="19" customFormat="1" ht="15"/>
    <row r="130" s="19" customFormat="1" ht="15"/>
    <row r="131" s="19" customFormat="1" ht="15"/>
    <row r="132" s="19" customFormat="1" ht="15"/>
    <row r="133" s="19" customFormat="1" ht="15"/>
    <row r="134" s="19" customFormat="1" ht="15"/>
    <row r="135" s="19" customFormat="1" ht="15"/>
    <row r="136" s="19" customFormat="1" ht="15"/>
    <row r="137" s="19" customFormat="1" ht="15"/>
    <row r="138" s="19" customFormat="1" ht="15"/>
    <row r="139" s="19" customFormat="1" ht="15"/>
    <row r="140" s="19" customFormat="1" ht="15"/>
    <row r="141" s="19" customFormat="1" ht="15"/>
    <row r="142" s="19" customFormat="1" ht="15"/>
    <row r="143" s="19" customFormat="1" ht="15"/>
    <row r="144" s="19" customFormat="1" ht="15"/>
    <row r="145" s="19" customFormat="1" ht="15"/>
    <row r="146" s="19" customFormat="1" ht="15"/>
    <row r="147" s="19" customFormat="1" ht="15"/>
    <row r="148" s="19" customFormat="1" ht="15"/>
    <row r="149" s="19" customFormat="1" ht="15"/>
    <row r="150" s="19" customFormat="1" ht="15"/>
    <row r="151" s="19" customFormat="1" ht="15"/>
    <row r="152" s="19" customFormat="1" ht="15"/>
    <row r="153" s="19" customFormat="1" ht="15"/>
    <row r="154" s="19" customFormat="1" ht="15"/>
    <row r="155" s="19" customFormat="1" ht="15"/>
    <row r="156" s="19" customFormat="1" ht="15"/>
    <row r="157" s="19" customFormat="1" ht="15"/>
    <row r="158" s="19" customFormat="1" ht="15"/>
    <row r="159" s="19" customFormat="1" ht="15"/>
    <row r="160" s="19" customFormat="1" ht="15"/>
    <row r="161" s="19" customFormat="1" ht="15"/>
    <row r="162" s="19" customFormat="1" ht="15"/>
    <row r="163" s="19" customFormat="1" ht="15"/>
    <row r="164" s="19" customFormat="1" ht="15"/>
    <row r="165" s="19" customFormat="1" ht="15"/>
    <row r="166" s="19" customFormat="1" ht="15"/>
    <row r="167" s="19" customFormat="1" ht="15"/>
    <row r="168" s="19" customFormat="1" ht="15"/>
    <row r="169" s="19" customFormat="1" ht="15"/>
    <row r="170" s="19" customFormat="1" ht="15"/>
    <row r="171" s="19" customFormat="1" ht="15"/>
    <row r="172" s="19" customFormat="1" ht="15"/>
    <row r="173" s="19" customFormat="1" ht="15"/>
    <row r="174" s="19" customFormat="1" ht="15"/>
    <row r="175" s="19" customFormat="1" ht="15"/>
    <row r="176" s="19" customFormat="1" ht="15"/>
    <row r="177" s="19" customFormat="1" ht="15"/>
    <row r="178" s="19" customFormat="1" ht="15"/>
    <row r="179" s="19" customFormat="1" ht="15"/>
    <row r="180" s="19" customFormat="1" ht="15"/>
    <row r="181" s="19" customFormat="1" ht="15"/>
    <row r="182" s="19" customFormat="1" ht="15"/>
    <row r="183" s="19" customFormat="1" ht="15"/>
    <row r="184" s="19" customFormat="1" ht="15"/>
    <row r="185" s="19" customFormat="1" ht="15"/>
    <row r="186" s="19" customFormat="1" ht="15"/>
    <row r="187" s="19" customFormat="1" ht="15"/>
    <row r="188" s="19" customFormat="1" ht="15"/>
    <row r="189" s="19" customFormat="1" ht="15"/>
    <row r="190" s="19" customFormat="1" ht="15"/>
    <row r="191" s="19" customFormat="1" ht="15"/>
    <row r="192" s="19" customFormat="1" ht="15"/>
    <row r="193" s="19" customFormat="1" ht="15"/>
    <row r="194" s="19" customFormat="1" ht="15"/>
    <row r="195" s="5" customFormat="1" ht="15"/>
    <row r="196" s="5" customFormat="1" ht="15"/>
    <row r="197" s="5" customFormat="1" ht="15"/>
    <row r="198" s="5" customFormat="1" ht="15"/>
  </sheetData>
  <sheetProtection/>
  <mergeCells count="107">
    <mergeCell ref="A68:AB68"/>
    <mergeCell ref="Y71:Y72"/>
    <mergeCell ref="Z71:Z72"/>
    <mergeCell ref="B71:B72"/>
    <mergeCell ref="D71:D72"/>
    <mergeCell ref="A70:AB70"/>
    <mergeCell ref="A71:A72"/>
    <mergeCell ref="R71:R72"/>
    <mergeCell ref="T71:T72"/>
    <mergeCell ref="S71:S72"/>
    <mergeCell ref="A69:AB69"/>
    <mergeCell ref="C71:C72"/>
    <mergeCell ref="U71:W71"/>
    <mergeCell ref="X71:X72"/>
    <mergeCell ref="E71:P71"/>
    <mergeCell ref="AA71:AA72"/>
    <mergeCell ref="AB71:AB72"/>
    <mergeCell ref="Q71:Q72"/>
    <mergeCell ref="Z61:Z62"/>
    <mergeCell ref="A60:AB60"/>
    <mergeCell ref="S20:S21"/>
    <mergeCell ref="E4:P4"/>
    <mergeCell ref="X20:X21"/>
    <mergeCell ref="B20:B21"/>
    <mergeCell ref="R20:R21"/>
    <mergeCell ref="AB61:AB62"/>
    <mergeCell ref="C61:C62"/>
    <mergeCell ref="U61:W61"/>
    <mergeCell ref="A1:AB1"/>
    <mergeCell ref="A2:AB2"/>
    <mergeCell ref="C4:C5"/>
    <mergeCell ref="X4:X5"/>
    <mergeCell ref="Y4:Y5"/>
    <mergeCell ref="Z4:Z5"/>
    <mergeCell ref="AB4:AB5"/>
    <mergeCell ref="A3:AB3"/>
    <mergeCell ref="D4:D5"/>
    <mergeCell ref="AA4:AA5"/>
    <mergeCell ref="D85:D86"/>
    <mergeCell ref="Q85:Q86"/>
    <mergeCell ref="X61:X62"/>
    <mergeCell ref="A59:AB59"/>
    <mergeCell ref="A4:A5"/>
    <mergeCell ref="A18:AB18"/>
    <mergeCell ref="A19:AB19"/>
    <mergeCell ref="U85:W85"/>
    <mergeCell ref="AB20:AB21"/>
    <mergeCell ref="S61:S62"/>
    <mergeCell ref="Y20:Y21"/>
    <mergeCell ref="Q4:Q5"/>
    <mergeCell ref="B61:B62"/>
    <mergeCell ref="S4:S5"/>
    <mergeCell ref="B4:B5"/>
    <mergeCell ref="X85:X86"/>
    <mergeCell ref="R4:R5"/>
    <mergeCell ref="T4:T5"/>
    <mergeCell ref="T20:T21"/>
    <mergeCell ref="B85:B86"/>
    <mergeCell ref="Z85:Z86"/>
    <mergeCell ref="Z20:Z21"/>
    <mergeCell ref="A84:AB84"/>
    <mergeCell ref="A17:AB17"/>
    <mergeCell ref="A58:AB58"/>
    <mergeCell ref="D61:D62"/>
    <mergeCell ref="R61:R62"/>
    <mergeCell ref="S85:S86"/>
    <mergeCell ref="AA85:AA86"/>
    <mergeCell ref="E20:P20"/>
    <mergeCell ref="AA61:AA62"/>
    <mergeCell ref="AA20:AA21"/>
    <mergeCell ref="T61:T62"/>
    <mergeCell ref="T85:T86"/>
    <mergeCell ref="Y61:Y62"/>
    <mergeCell ref="E61:P61"/>
    <mergeCell ref="Q61:Q62"/>
    <mergeCell ref="A83:AB83"/>
    <mergeCell ref="AB85:AB86"/>
    <mergeCell ref="C20:C21"/>
    <mergeCell ref="C85:C86"/>
    <mergeCell ref="E85:P85"/>
    <mergeCell ref="Y85:Y86"/>
    <mergeCell ref="A39:AB39"/>
    <mergeCell ref="A40:AB40"/>
    <mergeCell ref="R85:R86"/>
    <mergeCell ref="A61:A62"/>
    <mergeCell ref="D42:D43"/>
    <mergeCell ref="E42:P42"/>
    <mergeCell ref="Y42:Y43"/>
    <mergeCell ref="U4:W4"/>
    <mergeCell ref="D20:D21"/>
    <mergeCell ref="A20:A21"/>
    <mergeCell ref="U20:W20"/>
    <mergeCell ref="A85:A86"/>
    <mergeCell ref="Q20:Q21"/>
    <mergeCell ref="A41:AB41"/>
    <mergeCell ref="A42:A43"/>
    <mergeCell ref="B42:B43"/>
    <mergeCell ref="C42:C43"/>
    <mergeCell ref="Z42:Z43"/>
    <mergeCell ref="AA42:AA43"/>
    <mergeCell ref="AB42:AB43"/>
    <mergeCell ref="Q42:Q43"/>
    <mergeCell ref="R42:R43"/>
    <mergeCell ref="S42:S43"/>
    <mergeCell ref="T42:T43"/>
    <mergeCell ref="U42:W42"/>
    <mergeCell ref="X42:X43"/>
  </mergeCells>
  <printOptions horizontalCentered="1"/>
  <pageMargins left="0.1968503937007874" right="0.1968503937007874" top="0.2362204724409449" bottom="0.2362204724409449" header="0.2362204724409449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AF81"/>
  <sheetViews>
    <sheetView zoomScale="80" zoomScaleNormal="80" zoomScalePageLayoutView="0" workbookViewId="0" topLeftCell="A49">
      <selection activeCell="A6" sqref="A6:IV83"/>
    </sheetView>
  </sheetViews>
  <sheetFormatPr defaultColWidth="9.00390625" defaultRowHeight="12.75"/>
  <cols>
    <col min="1" max="1" width="11.625" style="2" customWidth="1"/>
    <col min="2" max="2" width="7.875" style="2" bestFit="1" customWidth="1"/>
    <col min="3" max="4" width="8.00390625" style="2" customWidth="1"/>
    <col min="5" max="5" width="5.00390625" style="2" customWidth="1"/>
    <col min="6" max="6" width="8.25390625" style="2" bestFit="1" customWidth="1"/>
    <col min="7" max="7" width="5.75390625" style="2" customWidth="1"/>
    <col min="8" max="8" width="7.125" style="2" customWidth="1"/>
    <col min="9" max="9" width="5.00390625" style="2" customWidth="1"/>
    <col min="10" max="10" width="7.375" style="2" customWidth="1"/>
    <col min="11" max="11" width="5.875" style="2" customWidth="1"/>
    <col min="12" max="12" width="8.75390625" style="2" bestFit="1" customWidth="1"/>
    <col min="13" max="13" width="6.625" style="2" bestFit="1" customWidth="1"/>
    <col min="14" max="14" width="15.00390625" style="2" bestFit="1" customWidth="1"/>
    <col min="15" max="15" width="5.375" style="2" customWidth="1"/>
    <col min="16" max="16" width="8.25390625" style="2" bestFit="1" customWidth="1"/>
    <col min="17" max="17" width="9.875" style="2" customWidth="1"/>
    <col min="18" max="18" width="8.75390625" style="2" customWidth="1"/>
    <col min="19" max="19" width="11.375" style="2" customWidth="1"/>
    <col min="20" max="20" width="11.25390625" style="2" customWidth="1"/>
    <col min="21" max="21" width="10.875" style="2" customWidth="1"/>
    <col min="22" max="22" width="10.00390625" style="2" customWidth="1"/>
    <col min="23" max="23" width="10.125" style="2" customWidth="1"/>
    <col min="24" max="24" width="11.25390625" style="2" customWidth="1"/>
    <col min="25" max="25" width="9.375" style="2" customWidth="1"/>
    <col min="26" max="26" width="6.375" style="2" customWidth="1"/>
    <col min="27" max="27" width="6.75390625" style="2" customWidth="1"/>
    <col min="28" max="28" width="11.625" style="2" customWidth="1"/>
    <col min="29" max="16384" width="9.125" style="2" customWidth="1"/>
  </cols>
  <sheetData>
    <row r="1" spans="1:28" s="5" customFormat="1" ht="15.7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8" s="5" customFormat="1" ht="15.75">
      <c r="A2" s="59" t="s">
        <v>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1:28" s="5" customFormat="1" ht="15.75">
      <c r="A3" s="59" t="s">
        <v>36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</row>
    <row r="4" spans="1:28" s="21" customFormat="1" ht="25.5" customHeight="1">
      <c r="A4" s="77" t="s">
        <v>30</v>
      </c>
      <c r="B4" s="77" t="s">
        <v>33</v>
      </c>
      <c r="C4" s="77" t="s">
        <v>32</v>
      </c>
      <c r="D4" s="77" t="s">
        <v>31</v>
      </c>
      <c r="E4" s="77" t="s">
        <v>1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 t="s">
        <v>2</v>
      </c>
      <c r="R4" s="77" t="s">
        <v>3</v>
      </c>
      <c r="S4" s="72" t="s">
        <v>44</v>
      </c>
      <c r="T4" s="77" t="s">
        <v>4</v>
      </c>
      <c r="U4" s="77" t="s">
        <v>5</v>
      </c>
      <c r="V4" s="77"/>
      <c r="W4" s="77"/>
      <c r="X4" s="77" t="s">
        <v>6</v>
      </c>
      <c r="Y4" s="77" t="s">
        <v>7</v>
      </c>
      <c r="Z4" s="77" t="s">
        <v>8</v>
      </c>
      <c r="AA4" s="77" t="s">
        <v>9</v>
      </c>
      <c r="AB4" s="77" t="s">
        <v>10</v>
      </c>
    </row>
    <row r="5" spans="1:28" s="21" customFormat="1" ht="45">
      <c r="A5" s="77"/>
      <c r="B5" s="77"/>
      <c r="C5" s="77"/>
      <c r="D5" s="77"/>
      <c r="E5" s="7" t="s">
        <v>17</v>
      </c>
      <c r="F5" s="7" t="s">
        <v>15</v>
      </c>
      <c r="G5" s="7" t="s">
        <v>16</v>
      </c>
      <c r="H5" s="7" t="s">
        <v>15</v>
      </c>
      <c r="I5" s="7" t="s">
        <v>18</v>
      </c>
      <c r="J5" s="7" t="s">
        <v>15</v>
      </c>
      <c r="K5" s="7" t="s">
        <v>19</v>
      </c>
      <c r="L5" s="7" t="s">
        <v>15</v>
      </c>
      <c r="M5" s="7">
        <v>3</v>
      </c>
      <c r="N5" s="7" t="s">
        <v>15</v>
      </c>
      <c r="O5" s="7">
        <v>2</v>
      </c>
      <c r="P5" s="7" t="s">
        <v>15</v>
      </c>
      <c r="Q5" s="77"/>
      <c r="R5" s="77"/>
      <c r="S5" s="73"/>
      <c r="T5" s="77"/>
      <c r="U5" s="7" t="s">
        <v>11</v>
      </c>
      <c r="V5" s="7" t="s">
        <v>12</v>
      </c>
      <c r="W5" s="7" t="s">
        <v>13</v>
      </c>
      <c r="X5" s="77"/>
      <c r="Y5" s="77"/>
      <c r="Z5" s="77"/>
      <c r="AA5" s="77"/>
      <c r="AB5" s="77"/>
    </row>
    <row r="6" spans="1:32" s="28" customFormat="1" ht="15.75">
      <c r="A6" s="27">
        <v>211</v>
      </c>
      <c r="B6" s="27">
        <v>25</v>
      </c>
      <c r="C6" s="27">
        <v>25</v>
      </c>
      <c r="D6" s="50">
        <v>0</v>
      </c>
      <c r="E6" s="50"/>
      <c r="F6" s="41">
        <f>E6/C6*100</f>
        <v>0</v>
      </c>
      <c r="G6" s="50"/>
      <c r="H6" s="41">
        <f>G6/C6*100</f>
        <v>0</v>
      </c>
      <c r="I6" s="50"/>
      <c r="J6" s="41">
        <f>I6/C6*100</f>
        <v>0</v>
      </c>
      <c r="K6" s="50">
        <v>22</v>
      </c>
      <c r="L6" s="41">
        <f>K6/C6*100</f>
        <v>88</v>
      </c>
      <c r="M6" s="50">
        <v>1</v>
      </c>
      <c r="N6" s="41">
        <f>M6/C6*100</f>
        <v>4</v>
      </c>
      <c r="O6" s="50">
        <v>2</v>
      </c>
      <c r="P6" s="41">
        <f>O6/C6*100</f>
        <v>8</v>
      </c>
      <c r="Q6" s="41">
        <f>SUM(E6,G6,I6)/C6*100</f>
        <v>0</v>
      </c>
      <c r="R6" s="41">
        <f>SUM(E6,G6,I6,K6,M6)/C6*100</f>
        <v>92</v>
      </c>
      <c r="S6" s="50">
        <v>308</v>
      </c>
      <c r="T6" s="50">
        <f aca="true" t="shared" si="0" ref="T6:T14">B6*S6</f>
        <v>7700</v>
      </c>
      <c r="U6" s="50">
        <v>930</v>
      </c>
      <c r="V6" s="50">
        <v>4</v>
      </c>
      <c r="W6" s="50">
        <f aca="true" t="shared" si="1" ref="W6:W14">U6-V6</f>
        <v>926</v>
      </c>
      <c r="X6" s="41">
        <f>(T6-V6)/T6*100</f>
        <v>99.94805194805195</v>
      </c>
      <c r="Y6" s="41">
        <f aca="true" t="shared" si="2" ref="Y6:Y14">V6/B6</f>
        <v>0.16</v>
      </c>
      <c r="Z6" s="50"/>
      <c r="AA6" s="50"/>
      <c r="AB6" s="50"/>
      <c r="AD6" s="42"/>
      <c r="AE6" s="42"/>
      <c r="AF6" s="42"/>
    </row>
    <row r="7" spans="1:32" s="28" customFormat="1" ht="15.75">
      <c r="A7" s="27">
        <v>219</v>
      </c>
      <c r="B7" s="27">
        <v>25</v>
      </c>
      <c r="C7" s="27">
        <v>25</v>
      </c>
      <c r="D7" s="50">
        <v>0</v>
      </c>
      <c r="E7" s="50"/>
      <c r="F7" s="41">
        <f>E7/C7*100</f>
        <v>0</v>
      </c>
      <c r="G7" s="50">
        <v>3</v>
      </c>
      <c r="H7" s="41">
        <f>G7/C7*100</f>
        <v>12</v>
      </c>
      <c r="I7" s="50"/>
      <c r="J7" s="41">
        <f>I7/C7*100</f>
        <v>0</v>
      </c>
      <c r="K7" s="50">
        <v>20</v>
      </c>
      <c r="L7" s="41">
        <f>K7/C7*100</f>
        <v>80</v>
      </c>
      <c r="M7" s="50"/>
      <c r="N7" s="41">
        <f>M7/C7*100</f>
        <v>0</v>
      </c>
      <c r="O7" s="50">
        <v>2</v>
      </c>
      <c r="P7" s="41">
        <f>O7/C7*100</f>
        <v>8</v>
      </c>
      <c r="Q7" s="41">
        <f>SUM(E7,G7,I7)/C7*100</f>
        <v>12</v>
      </c>
      <c r="R7" s="41">
        <f>SUM(E7,G7,I7,K7,M7)/C7*100</f>
        <v>92</v>
      </c>
      <c r="S7" s="50">
        <v>308</v>
      </c>
      <c r="T7" s="50">
        <f t="shared" si="0"/>
        <v>7700</v>
      </c>
      <c r="U7" s="50">
        <v>362</v>
      </c>
      <c r="V7" s="50">
        <v>0</v>
      </c>
      <c r="W7" s="50">
        <f t="shared" si="1"/>
        <v>362</v>
      </c>
      <c r="X7" s="41">
        <f>(T7-V7)/T7*100</f>
        <v>100</v>
      </c>
      <c r="Y7" s="41">
        <f t="shared" si="2"/>
        <v>0</v>
      </c>
      <c r="Z7" s="50"/>
      <c r="AA7" s="50"/>
      <c r="AB7" s="50"/>
      <c r="AD7" s="42"/>
      <c r="AE7" s="42"/>
      <c r="AF7" s="42"/>
    </row>
    <row r="8" spans="1:28" s="19" customFormat="1" ht="15.75" customHeight="1">
      <c r="A8" s="27">
        <v>223</v>
      </c>
      <c r="B8" s="27">
        <v>25</v>
      </c>
      <c r="C8" s="27">
        <v>25</v>
      </c>
      <c r="D8" s="50">
        <v>0</v>
      </c>
      <c r="E8" s="50"/>
      <c r="F8" s="41">
        <f>E8/C8*100</f>
        <v>0</v>
      </c>
      <c r="G8" s="50"/>
      <c r="H8" s="41">
        <f>G8/C8*100</f>
        <v>0</v>
      </c>
      <c r="I8" s="50"/>
      <c r="J8" s="41">
        <f>I8/C8*100</f>
        <v>0</v>
      </c>
      <c r="K8" s="50">
        <v>23</v>
      </c>
      <c r="L8" s="41">
        <f>K8/C8*100</f>
        <v>92</v>
      </c>
      <c r="M8" s="50"/>
      <c r="N8" s="41">
        <f>M8/C8*100</f>
        <v>0</v>
      </c>
      <c r="O8" s="50">
        <v>2</v>
      </c>
      <c r="P8" s="41">
        <f>O8/C8*100</f>
        <v>8</v>
      </c>
      <c r="Q8" s="41">
        <f>SUM(E8,G8,I8)/C8*100</f>
        <v>0</v>
      </c>
      <c r="R8" s="41">
        <f>SUM(E8,G8,I8,K8,M8)/C8*100</f>
        <v>92</v>
      </c>
      <c r="S8" s="50">
        <v>308</v>
      </c>
      <c r="T8" s="50">
        <f t="shared" si="0"/>
        <v>7700</v>
      </c>
      <c r="U8" s="50">
        <v>920</v>
      </c>
      <c r="V8" s="50">
        <v>910</v>
      </c>
      <c r="W8" s="50">
        <f t="shared" si="1"/>
        <v>10</v>
      </c>
      <c r="X8" s="41">
        <f>(T8-V8)/T8*100</f>
        <v>88.18181818181819</v>
      </c>
      <c r="Y8" s="41">
        <f t="shared" si="2"/>
        <v>36.4</v>
      </c>
      <c r="Z8" s="50"/>
      <c r="AA8" s="50"/>
      <c r="AB8" s="50"/>
    </row>
    <row r="9" spans="1:28" s="19" customFormat="1" ht="15.75" customHeight="1">
      <c r="A9" s="27">
        <v>225</v>
      </c>
      <c r="B9" s="27">
        <v>24</v>
      </c>
      <c r="C9" s="27">
        <v>24</v>
      </c>
      <c r="D9" s="50">
        <v>0</v>
      </c>
      <c r="E9" s="50"/>
      <c r="F9" s="41">
        <f>E9/C9*100</f>
        <v>0</v>
      </c>
      <c r="G9" s="50">
        <v>3</v>
      </c>
      <c r="H9" s="41">
        <f>G9/C9*100</f>
        <v>12.5</v>
      </c>
      <c r="I9" s="50"/>
      <c r="J9" s="41">
        <f>I9/C9*100</f>
        <v>0</v>
      </c>
      <c r="K9" s="50">
        <v>17</v>
      </c>
      <c r="L9" s="41">
        <f>K9/C9*100</f>
        <v>70.83333333333334</v>
      </c>
      <c r="M9" s="50"/>
      <c r="N9" s="41">
        <f>M9/C9*100</f>
        <v>0</v>
      </c>
      <c r="O9" s="50">
        <v>4</v>
      </c>
      <c r="P9" s="41">
        <f>O9/C9*100</f>
        <v>16.666666666666664</v>
      </c>
      <c r="Q9" s="41">
        <f>SUM(E9,G9,I9)/C9*100</f>
        <v>12.5</v>
      </c>
      <c r="R9" s="41">
        <f>SUM(E9,G9,I9,K9,M9)/C9*100</f>
        <v>83.33333333333334</v>
      </c>
      <c r="S9" s="50">
        <v>308</v>
      </c>
      <c r="T9" s="50">
        <f t="shared" si="0"/>
        <v>7392</v>
      </c>
      <c r="U9" s="50">
        <v>433</v>
      </c>
      <c r="V9" s="50">
        <v>0</v>
      </c>
      <c r="W9" s="50">
        <f t="shared" si="1"/>
        <v>433</v>
      </c>
      <c r="X9" s="41">
        <f>(T9-V9)/T9*100</f>
        <v>100</v>
      </c>
      <c r="Y9" s="41">
        <f t="shared" si="2"/>
        <v>0</v>
      </c>
      <c r="Z9" s="50"/>
      <c r="AA9" s="50">
        <v>1</v>
      </c>
      <c r="AB9" s="50"/>
    </row>
    <row r="10" spans="1:28" s="19" customFormat="1" ht="15.75">
      <c r="A10" s="27">
        <v>231</v>
      </c>
      <c r="B10" s="27">
        <v>25</v>
      </c>
      <c r="C10" s="27">
        <v>23</v>
      </c>
      <c r="D10" s="50">
        <v>2</v>
      </c>
      <c r="E10" s="50"/>
      <c r="F10" s="41">
        <f>E10/C10*100</f>
        <v>0</v>
      </c>
      <c r="G10" s="50">
        <v>4</v>
      </c>
      <c r="H10" s="41">
        <f>G10/C10*100</f>
        <v>17.391304347826086</v>
      </c>
      <c r="I10" s="50"/>
      <c r="J10" s="41">
        <f>I10/C10*100</f>
        <v>0</v>
      </c>
      <c r="K10" s="50">
        <v>14</v>
      </c>
      <c r="L10" s="41">
        <f>K10/C10*100</f>
        <v>60.86956521739131</v>
      </c>
      <c r="M10" s="50">
        <v>1</v>
      </c>
      <c r="N10" s="41">
        <f>M10/C10*100</f>
        <v>4.3478260869565215</v>
      </c>
      <c r="O10" s="50">
        <v>4</v>
      </c>
      <c r="P10" s="41">
        <f>O10/C10*100</f>
        <v>17.391304347826086</v>
      </c>
      <c r="Q10" s="41">
        <f>SUM(E10,G10,I10)/C10*100</f>
        <v>17.391304347826086</v>
      </c>
      <c r="R10" s="41">
        <f>SUM(E10,G10,I10,K10,M10)/C10*100</f>
        <v>82.6086956521739</v>
      </c>
      <c r="S10" s="50">
        <v>308</v>
      </c>
      <c r="T10" s="50">
        <f t="shared" si="0"/>
        <v>7700</v>
      </c>
      <c r="U10" s="50">
        <v>1773</v>
      </c>
      <c r="V10" s="50">
        <v>73</v>
      </c>
      <c r="W10" s="50">
        <f t="shared" si="1"/>
        <v>1700</v>
      </c>
      <c r="X10" s="41">
        <f>(T10-V10)/T10*100</f>
        <v>99.05194805194805</v>
      </c>
      <c r="Y10" s="41">
        <f t="shared" si="2"/>
        <v>2.92</v>
      </c>
      <c r="Z10" s="50"/>
      <c r="AA10" s="50"/>
      <c r="AB10" s="50"/>
    </row>
    <row r="11" spans="1:28" s="19" customFormat="1" ht="15.75">
      <c r="A11" s="27">
        <v>237</v>
      </c>
      <c r="B11" s="27">
        <v>24</v>
      </c>
      <c r="C11" s="27">
        <v>21</v>
      </c>
      <c r="D11" s="50">
        <v>3</v>
      </c>
      <c r="E11" s="50">
        <v>1</v>
      </c>
      <c r="F11" s="41">
        <f>E11/C11*100</f>
        <v>4.761904761904762</v>
      </c>
      <c r="G11" s="50">
        <v>5</v>
      </c>
      <c r="H11" s="41">
        <f>G11/C11*100</f>
        <v>23.809523809523807</v>
      </c>
      <c r="I11" s="50">
        <v>2</v>
      </c>
      <c r="J11" s="41">
        <f>I11/C11*100</f>
        <v>9.523809523809524</v>
      </c>
      <c r="K11" s="50">
        <v>13</v>
      </c>
      <c r="L11" s="41">
        <f>K11/C11*100</f>
        <v>61.904761904761905</v>
      </c>
      <c r="M11" s="50"/>
      <c r="N11" s="41">
        <f>M11/C11*100</f>
        <v>0</v>
      </c>
      <c r="O11" s="50"/>
      <c r="P11" s="41">
        <f>O11/C11*100</f>
        <v>0</v>
      </c>
      <c r="Q11" s="41">
        <f>SUM(E11,G11,I11)/C11*100</f>
        <v>38.095238095238095</v>
      </c>
      <c r="R11" s="41">
        <f>SUM(E11,G11,I11,K11,M11)/C11*100</f>
        <v>100</v>
      </c>
      <c r="S11" s="50">
        <v>308</v>
      </c>
      <c r="T11" s="50">
        <f t="shared" si="0"/>
        <v>7392</v>
      </c>
      <c r="U11" s="50">
        <v>1800</v>
      </c>
      <c r="V11" s="50">
        <v>90</v>
      </c>
      <c r="W11" s="50">
        <f t="shared" si="1"/>
        <v>1710</v>
      </c>
      <c r="X11" s="41">
        <f>(T11-V11)/T11*100</f>
        <v>98.78246753246754</v>
      </c>
      <c r="Y11" s="41">
        <f t="shared" si="2"/>
        <v>3.75</v>
      </c>
      <c r="Z11" s="50"/>
      <c r="AA11" s="50"/>
      <c r="AB11" s="50"/>
    </row>
    <row r="12" spans="1:28" s="19" customFormat="1" ht="15.75">
      <c r="A12" s="27">
        <v>243</v>
      </c>
      <c r="B12" s="27">
        <v>15</v>
      </c>
      <c r="C12" s="27">
        <v>15</v>
      </c>
      <c r="D12" s="50">
        <v>0</v>
      </c>
      <c r="E12" s="50"/>
      <c r="F12" s="41">
        <f>E12/C12*100</f>
        <v>0</v>
      </c>
      <c r="G12" s="50">
        <v>5</v>
      </c>
      <c r="H12" s="41">
        <f>G12/C12*100</f>
        <v>33.33333333333333</v>
      </c>
      <c r="I12" s="50"/>
      <c r="J12" s="41">
        <f>I12/C12*100</f>
        <v>0</v>
      </c>
      <c r="K12" s="50">
        <v>9</v>
      </c>
      <c r="L12" s="41">
        <f>K12/C12*100</f>
        <v>60</v>
      </c>
      <c r="M12" s="50">
        <v>1</v>
      </c>
      <c r="N12" s="41">
        <f>M12/C12*100</f>
        <v>6.666666666666667</v>
      </c>
      <c r="O12" s="50"/>
      <c r="P12" s="41">
        <f>O12/C12*100</f>
        <v>0</v>
      </c>
      <c r="Q12" s="41">
        <f>SUM(E12,G12,I12)/C12*100</f>
        <v>33.33333333333333</v>
      </c>
      <c r="R12" s="41">
        <f>SUM(E12,G12,I12,K12,M12)/C12*100</f>
        <v>100</v>
      </c>
      <c r="S12" s="50">
        <v>312</v>
      </c>
      <c r="T12" s="50">
        <f t="shared" si="0"/>
        <v>4680</v>
      </c>
      <c r="U12" s="50">
        <v>318</v>
      </c>
      <c r="V12" s="50">
        <v>0</v>
      </c>
      <c r="W12" s="50">
        <f t="shared" si="1"/>
        <v>318</v>
      </c>
      <c r="X12" s="41">
        <f>(T12-V12)/T12*100</f>
        <v>100</v>
      </c>
      <c r="Y12" s="41">
        <f t="shared" si="2"/>
        <v>0</v>
      </c>
      <c r="Z12" s="50"/>
      <c r="AA12" s="50"/>
      <c r="AB12" s="50"/>
    </row>
    <row r="13" spans="1:28" s="19" customFormat="1" ht="20.25" customHeight="1">
      <c r="A13" s="27">
        <v>245</v>
      </c>
      <c r="B13" s="27">
        <v>21</v>
      </c>
      <c r="C13" s="27">
        <v>21</v>
      </c>
      <c r="D13" s="50">
        <v>0</v>
      </c>
      <c r="E13" s="50"/>
      <c r="F13" s="41">
        <f>E13/C13*100</f>
        <v>0</v>
      </c>
      <c r="G13" s="50">
        <v>6</v>
      </c>
      <c r="H13" s="41">
        <f>G13/C13*100</f>
        <v>28.57142857142857</v>
      </c>
      <c r="I13" s="50">
        <v>2</v>
      </c>
      <c r="J13" s="41">
        <f>I13/C13*100</f>
        <v>9.523809523809524</v>
      </c>
      <c r="K13" s="50">
        <v>11</v>
      </c>
      <c r="L13" s="41">
        <f>K13/C13*100</f>
        <v>52.38095238095239</v>
      </c>
      <c r="M13" s="50">
        <v>2</v>
      </c>
      <c r="N13" s="41">
        <f>M13/C13*100</f>
        <v>9.523809523809524</v>
      </c>
      <c r="O13" s="50"/>
      <c r="P13" s="41">
        <f>O13/C13*100</f>
        <v>0</v>
      </c>
      <c r="Q13" s="41">
        <f>SUM(E13,G13,I13)/C13*100</f>
        <v>38.095238095238095</v>
      </c>
      <c r="R13" s="41">
        <f>SUM(E13,G13,I13,K13,M13)/C13*100</f>
        <v>100</v>
      </c>
      <c r="S13" s="50">
        <v>302</v>
      </c>
      <c r="T13" s="50">
        <f t="shared" si="0"/>
        <v>6342</v>
      </c>
      <c r="U13" s="50">
        <v>353</v>
      </c>
      <c r="V13" s="50">
        <v>107</v>
      </c>
      <c r="W13" s="50">
        <f t="shared" si="1"/>
        <v>246</v>
      </c>
      <c r="X13" s="41">
        <f>(T13-V13)/T13*100</f>
        <v>98.31283506780196</v>
      </c>
      <c r="Y13" s="41">
        <f t="shared" si="2"/>
        <v>5.095238095238095</v>
      </c>
      <c r="Z13" s="50"/>
      <c r="AA13" s="50"/>
      <c r="AB13" s="50"/>
    </row>
    <row r="14" spans="1:28" s="19" customFormat="1" ht="18" customHeight="1">
      <c r="A14" s="27">
        <v>249</v>
      </c>
      <c r="B14" s="27">
        <v>22</v>
      </c>
      <c r="C14" s="27">
        <v>22</v>
      </c>
      <c r="D14" s="50">
        <v>0</v>
      </c>
      <c r="E14" s="50">
        <v>1</v>
      </c>
      <c r="F14" s="41">
        <f>E14/C14*100</f>
        <v>4.545454545454546</v>
      </c>
      <c r="G14" s="50">
        <v>5</v>
      </c>
      <c r="H14" s="41">
        <f>G14/C14*100</f>
        <v>22.727272727272727</v>
      </c>
      <c r="I14" s="50">
        <v>2</v>
      </c>
      <c r="J14" s="41">
        <f>I14/C14*100</f>
        <v>9.090909090909092</v>
      </c>
      <c r="K14" s="50">
        <v>14</v>
      </c>
      <c r="L14" s="41">
        <f>K14/C14*100</f>
        <v>63.63636363636363</v>
      </c>
      <c r="M14" s="50"/>
      <c r="N14" s="41">
        <f>M14/C14*100</f>
        <v>0</v>
      </c>
      <c r="O14" s="50"/>
      <c r="P14" s="41">
        <f>O14/C14*100</f>
        <v>0</v>
      </c>
      <c r="Q14" s="41">
        <f>SUM(E14,G14,I14)/C14*100</f>
        <v>36.36363636363637</v>
      </c>
      <c r="R14" s="41">
        <f>SUM(E14,G14,I14,K14,M14)/C14*100</f>
        <v>100</v>
      </c>
      <c r="S14" s="50">
        <v>302</v>
      </c>
      <c r="T14" s="50">
        <f t="shared" si="0"/>
        <v>6644</v>
      </c>
      <c r="U14" s="50">
        <v>468</v>
      </c>
      <c r="V14" s="50">
        <v>0</v>
      </c>
      <c r="W14" s="50">
        <f t="shared" si="1"/>
        <v>468</v>
      </c>
      <c r="X14" s="41">
        <f>(T14-V14)/T14*100</f>
        <v>100</v>
      </c>
      <c r="Y14" s="41">
        <f t="shared" si="2"/>
        <v>0</v>
      </c>
      <c r="Z14" s="50"/>
      <c r="AA14" s="50"/>
      <c r="AB14" s="50"/>
    </row>
    <row r="15" spans="1:28" s="19" customFormat="1" ht="15.75">
      <c r="A15" s="27" t="s">
        <v>14</v>
      </c>
      <c r="B15" s="27">
        <f>SUM(B6:B14)</f>
        <v>206</v>
      </c>
      <c r="C15" s="27">
        <f>SUM(C6:C14)</f>
        <v>201</v>
      </c>
      <c r="D15" s="27">
        <f>SUM(D6:D14)</f>
        <v>5</v>
      </c>
      <c r="E15" s="27">
        <f>SUM(E6:E14)</f>
        <v>2</v>
      </c>
      <c r="F15" s="16">
        <f>AVERAGE(F6:F14)</f>
        <v>1.0341510341510343</v>
      </c>
      <c r="G15" s="27">
        <f>SUM(G6:G14)</f>
        <v>31</v>
      </c>
      <c r="H15" s="16">
        <f>AVERAGE(H6:H14)</f>
        <v>16.70365142104272</v>
      </c>
      <c r="I15" s="27">
        <f>SUM(I6:I14)</f>
        <v>6</v>
      </c>
      <c r="J15" s="16">
        <f>AVERAGE(J6:J14)</f>
        <v>3.1265031265031262</v>
      </c>
      <c r="K15" s="27">
        <f>SUM(K6:K14)</f>
        <v>143</v>
      </c>
      <c r="L15" s="16">
        <f>AVERAGE(L6:L14)</f>
        <v>69.9583307192003</v>
      </c>
      <c r="M15" s="27">
        <f>SUM(M6:M14)</f>
        <v>5</v>
      </c>
      <c r="N15" s="16">
        <f>AVERAGE(N6:N14)</f>
        <v>2.726478030825857</v>
      </c>
      <c r="O15" s="27">
        <f>SUM(O6:O14)</f>
        <v>14</v>
      </c>
      <c r="P15" s="16">
        <f>AVERAGE(P6:P14)</f>
        <v>6.450885668276972</v>
      </c>
      <c r="Q15" s="16">
        <f>AVERAGE(Q6:Q14)</f>
        <v>20.864305581696886</v>
      </c>
      <c r="R15" s="16">
        <f>AVERAGE(R6:R14)</f>
        <v>93.54911433172303</v>
      </c>
      <c r="S15" s="18">
        <f>SUM(S6:S14)</f>
        <v>2764</v>
      </c>
      <c r="T15" s="18">
        <f>SUM(T6:T14)</f>
        <v>63250</v>
      </c>
      <c r="U15" s="18">
        <f>SUM(U6:U14)</f>
        <v>7357</v>
      </c>
      <c r="V15" s="18">
        <f>SUM(V6:V14)</f>
        <v>1184</v>
      </c>
      <c r="W15" s="18">
        <f>SUM(W6:W14)</f>
        <v>6173</v>
      </c>
      <c r="X15" s="16">
        <f>AVERAGE(X6:X14)</f>
        <v>98.25301342023198</v>
      </c>
      <c r="Y15" s="16">
        <f>AVERAGE(Y6:Y14)</f>
        <v>5.369470899470899</v>
      </c>
      <c r="Z15" s="18">
        <f aca="true" t="shared" si="3" ref="T15:AB15">SUM(Z6:Z14)</f>
        <v>0</v>
      </c>
      <c r="AA15" s="18">
        <f t="shared" si="3"/>
        <v>1</v>
      </c>
      <c r="AB15" s="18">
        <f t="shared" si="3"/>
        <v>0</v>
      </c>
    </row>
    <row r="16" spans="1:28" s="19" customFormat="1" ht="15.75">
      <c r="A16" s="34"/>
      <c r="B16" s="34"/>
      <c r="C16" s="34"/>
      <c r="D16" s="34"/>
      <c r="E16" s="34"/>
      <c r="F16" s="36"/>
      <c r="G16" s="34"/>
      <c r="H16" s="36"/>
      <c r="I16" s="34"/>
      <c r="J16" s="36"/>
      <c r="K16" s="34"/>
      <c r="L16" s="36"/>
      <c r="M16" s="34"/>
      <c r="N16" s="36"/>
      <c r="O16" s="34"/>
      <c r="P16" s="36"/>
      <c r="Q16" s="36"/>
      <c r="R16" s="36"/>
      <c r="S16" s="36"/>
      <c r="T16" s="34"/>
      <c r="U16" s="34"/>
      <c r="V16" s="34"/>
      <c r="W16" s="34"/>
      <c r="X16" s="36"/>
      <c r="Y16" s="36"/>
      <c r="Z16" s="34"/>
      <c r="AA16" s="34"/>
      <c r="AB16" s="34"/>
    </row>
    <row r="17" spans="1:28" s="19" customFormat="1" ht="15.75">
      <c r="A17" s="71" t="s">
        <v>0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</row>
    <row r="18" spans="1:28" s="19" customFormat="1" ht="15.75">
      <c r="A18" s="76" t="s">
        <v>58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</row>
    <row r="19" spans="1:28" s="19" customFormat="1" ht="15.75">
      <c r="A19" s="76" t="s">
        <v>37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</row>
    <row r="20" spans="1:28" s="19" customFormat="1" ht="15">
      <c r="A20" s="75" t="s">
        <v>30</v>
      </c>
      <c r="B20" s="75" t="s">
        <v>33</v>
      </c>
      <c r="C20" s="75" t="s">
        <v>32</v>
      </c>
      <c r="D20" s="75" t="s">
        <v>31</v>
      </c>
      <c r="E20" s="75" t="s">
        <v>1</v>
      </c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 t="s">
        <v>2</v>
      </c>
      <c r="R20" s="75" t="s">
        <v>3</v>
      </c>
      <c r="S20" s="62" t="s">
        <v>44</v>
      </c>
      <c r="T20" s="75" t="s">
        <v>4</v>
      </c>
      <c r="U20" s="75" t="s">
        <v>5</v>
      </c>
      <c r="V20" s="75"/>
      <c r="W20" s="75"/>
      <c r="X20" s="75" t="s">
        <v>6</v>
      </c>
      <c r="Y20" s="75" t="s">
        <v>7</v>
      </c>
      <c r="Z20" s="75" t="s">
        <v>8</v>
      </c>
      <c r="AA20" s="75" t="s">
        <v>9</v>
      </c>
      <c r="AB20" s="75" t="s">
        <v>10</v>
      </c>
    </row>
    <row r="21" spans="1:28" s="19" customFormat="1" ht="45">
      <c r="A21" s="75"/>
      <c r="B21" s="75"/>
      <c r="C21" s="75"/>
      <c r="D21" s="75"/>
      <c r="E21" s="50" t="s">
        <v>17</v>
      </c>
      <c r="F21" s="50" t="s">
        <v>15</v>
      </c>
      <c r="G21" s="50" t="s">
        <v>16</v>
      </c>
      <c r="H21" s="50" t="s">
        <v>15</v>
      </c>
      <c r="I21" s="50" t="s">
        <v>18</v>
      </c>
      <c r="J21" s="50" t="s">
        <v>15</v>
      </c>
      <c r="K21" s="50" t="s">
        <v>19</v>
      </c>
      <c r="L21" s="50" t="s">
        <v>15</v>
      </c>
      <c r="M21" s="50">
        <v>3</v>
      </c>
      <c r="N21" s="50" t="s">
        <v>15</v>
      </c>
      <c r="O21" s="50">
        <v>2</v>
      </c>
      <c r="P21" s="50" t="s">
        <v>15</v>
      </c>
      <c r="Q21" s="75"/>
      <c r="R21" s="75"/>
      <c r="S21" s="63"/>
      <c r="T21" s="75"/>
      <c r="U21" s="50" t="s">
        <v>11</v>
      </c>
      <c r="V21" s="50" t="s">
        <v>12</v>
      </c>
      <c r="W21" s="50" t="s">
        <v>13</v>
      </c>
      <c r="X21" s="75"/>
      <c r="Y21" s="75"/>
      <c r="Z21" s="75"/>
      <c r="AA21" s="75"/>
      <c r="AB21" s="75"/>
    </row>
    <row r="22" spans="1:32" s="28" customFormat="1" ht="15">
      <c r="A22" s="47">
        <v>919</v>
      </c>
      <c r="B22" s="47">
        <v>25</v>
      </c>
      <c r="C22" s="47">
        <v>24</v>
      </c>
      <c r="D22" s="50">
        <v>1</v>
      </c>
      <c r="E22" s="50"/>
      <c r="F22" s="41">
        <f>E22/C22*100</f>
        <v>0</v>
      </c>
      <c r="G22" s="50"/>
      <c r="H22" s="41">
        <f>G22/C22*100</f>
        <v>0</v>
      </c>
      <c r="I22" s="50"/>
      <c r="J22" s="41">
        <f>I22/C22*100</f>
        <v>0</v>
      </c>
      <c r="K22" s="50">
        <v>24</v>
      </c>
      <c r="L22" s="41">
        <f>K22/C22*100</f>
        <v>100</v>
      </c>
      <c r="M22" s="50"/>
      <c r="N22" s="41">
        <f>M22/C22*100</f>
        <v>0</v>
      </c>
      <c r="O22" s="50"/>
      <c r="P22" s="41">
        <f>O22/C22*100</f>
        <v>0</v>
      </c>
      <c r="Q22" s="41">
        <f>SUM(E22,G22,I22)/C22*100</f>
        <v>0</v>
      </c>
      <c r="R22" s="41">
        <f>SUM(E22,G22,I22,K22,M22)/C22*100</f>
        <v>100</v>
      </c>
      <c r="S22" s="49">
        <v>308</v>
      </c>
      <c r="T22" s="50">
        <f>B22*S22</f>
        <v>7700</v>
      </c>
      <c r="U22" s="50">
        <v>1103</v>
      </c>
      <c r="V22" s="50">
        <v>171</v>
      </c>
      <c r="W22" s="50">
        <f>U22-V22</f>
        <v>932</v>
      </c>
      <c r="X22" s="41">
        <f>(T22-V22)/T22*100</f>
        <v>97.77922077922078</v>
      </c>
      <c r="Y22" s="41">
        <f>V22/B22</f>
        <v>6.84</v>
      </c>
      <c r="Z22" s="49"/>
      <c r="AA22" s="49"/>
      <c r="AB22" s="50"/>
      <c r="AD22" s="19"/>
      <c r="AE22" s="19"/>
      <c r="AF22" s="19"/>
    </row>
    <row r="23" spans="1:28" s="19" customFormat="1" ht="15.75" customHeight="1">
      <c r="A23" s="47">
        <v>927</v>
      </c>
      <c r="B23" s="47">
        <v>24</v>
      </c>
      <c r="C23" s="47">
        <v>24</v>
      </c>
      <c r="D23" s="50">
        <v>0</v>
      </c>
      <c r="E23" s="50"/>
      <c r="F23" s="41">
        <f>E23/C23*100</f>
        <v>0</v>
      </c>
      <c r="G23" s="50">
        <v>4</v>
      </c>
      <c r="H23" s="41">
        <f>G23/C23*100</f>
        <v>16.666666666666664</v>
      </c>
      <c r="I23" s="50"/>
      <c r="J23" s="41">
        <f>I23/C23*100</f>
        <v>0</v>
      </c>
      <c r="K23" s="50">
        <v>15</v>
      </c>
      <c r="L23" s="41">
        <f>K23/C23*100</f>
        <v>62.5</v>
      </c>
      <c r="M23" s="50"/>
      <c r="N23" s="41">
        <f>M23/C23*100</f>
        <v>0</v>
      </c>
      <c r="O23" s="50">
        <v>5</v>
      </c>
      <c r="P23" s="41">
        <f>O23/C23*100</f>
        <v>20.833333333333336</v>
      </c>
      <c r="Q23" s="41">
        <f>SUM(E23,G23,I23)/C23*100</f>
        <v>16.666666666666664</v>
      </c>
      <c r="R23" s="41">
        <f>SUM(E23,G23,I23,K23,M23)/C23*100</f>
        <v>79.16666666666666</v>
      </c>
      <c r="S23" s="49">
        <v>308</v>
      </c>
      <c r="T23" s="50">
        <f>B23*S23</f>
        <v>7392</v>
      </c>
      <c r="U23" s="50">
        <v>344</v>
      </c>
      <c r="V23" s="50">
        <v>10</v>
      </c>
      <c r="W23" s="50">
        <f>U23-V23</f>
        <v>334</v>
      </c>
      <c r="X23" s="41">
        <f>(T23-V23)/T23*100</f>
        <v>99.86471861471861</v>
      </c>
      <c r="Y23" s="41">
        <f>V23/B23</f>
        <v>0.4166666666666667</v>
      </c>
      <c r="Z23" s="49"/>
      <c r="AA23" s="49">
        <v>1</v>
      </c>
      <c r="AB23" s="50"/>
    </row>
    <row r="24" spans="1:28" s="19" customFormat="1" ht="15.75" customHeight="1">
      <c r="A24" s="47">
        <v>931</v>
      </c>
      <c r="B24" s="47">
        <v>22</v>
      </c>
      <c r="C24" s="47">
        <v>22</v>
      </c>
      <c r="D24" s="50">
        <v>0</v>
      </c>
      <c r="E24" s="50">
        <v>1</v>
      </c>
      <c r="F24" s="41">
        <f>E24/C24*100</f>
        <v>4.545454545454546</v>
      </c>
      <c r="G24" s="50">
        <v>11</v>
      </c>
      <c r="H24" s="41">
        <f>G24/C24*100</f>
        <v>50</v>
      </c>
      <c r="I24" s="50"/>
      <c r="J24" s="41">
        <f>I24/C24*100</f>
        <v>0</v>
      </c>
      <c r="K24" s="50">
        <v>10</v>
      </c>
      <c r="L24" s="41">
        <f>K24/C24*100</f>
        <v>45.45454545454545</v>
      </c>
      <c r="M24" s="50"/>
      <c r="N24" s="41">
        <f>M24/C24*100</f>
        <v>0</v>
      </c>
      <c r="O24" s="50"/>
      <c r="P24" s="41">
        <f>O24/C24*100</f>
        <v>0</v>
      </c>
      <c r="Q24" s="41">
        <f>SUM(E24,G24,I24)/C24*100</f>
        <v>54.54545454545454</v>
      </c>
      <c r="R24" s="41">
        <f>SUM(E24,G24,I24,K24,M24)/C24*100</f>
        <v>100</v>
      </c>
      <c r="S24" s="49">
        <v>312</v>
      </c>
      <c r="T24" s="50">
        <f>B24*S24</f>
        <v>6864</v>
      </c>
      <c r="U24" s="50">
        <v>572</v>
      </c>
      <c r="V24" s="50">
        <v>16</v>
      </c>
      <c r="W24" s="50">
        <f>U24-V24</f>
        <v>556</v>
      </c>
      <c r="X24" s="41">
        <f>(T24-V24)/T24*100</f>
        <v>99.76689976689977</v>
      </c>
      <c r="Y24" s="41">
        <f>V24/B24</f>
        <v>0.7272727272727273</v>
      </c>
      <c r="Z24" s="49"/>
      <c r="AA24" s="49"/>
      <c r="AB24" s="50"/>
    </row>
    <row r="25" spans="1:28" s="19" customFormat="1" ht="15" customHeight="1">
      <c r="A25" s="47" t="s">
        <v>69</v>
      </c>
      <c r="B25" s="47">
        <v>13</v>
      </c>
      <c r="C25" s="47">
        <v>11</v>
      </c>
      <c r="D25" s="50">
        <v>2</v>
      </c>
      <c r="E25" s="50"/>
      <c r="F25" s="41">
        <f>E25/C25*100</f>
        <v>0</v>
      </c>
      <c r="G25" s="50">
        <v>2</v>
      </c>
      <c r="H25" s="41">
        <f>G25/C25*100</f>
        <v>18.181818181818183</v>
      </c>
      <c r="I25" s="50">
        <v>1</v>
      </c>
      <c r="J25" s="41">
        <f>I25/C25*100</f>
        <v>9.090909090909092</v>
      </c>
      <c r="K25" s="50">
        <v>8</v>
      </c>
      <c r="L25" s="41">
        <f>K25/C25*100</f>
        <v>72.72727272727273</v>
      </c>
      <c r="M25" s="50"/>
      <c r="N25" s="41">
        <f>M25/C25*100</f>
        <v>0</v>
      </c>
      <c r="O25" s="50"/>
      <c r="P25" s="41">
        <f>O25/C25*100</f>
        <v>0</v>
      </c>
      <c r="Q25" s="41">
        <f>SUM(E25,G25,I25)/C25*100</f>
        <v>27.27272727272727</v>
      </c>
      <c r="R25" s="41">
        <f>SUM(E25,G25,I25,K25,M25)/C25*100</f>
        <v>100</v>
      </c>
      <c r="S25" s="49">
        <v>312</v>
      </c>
      <c r="T25" s="50">
        <f>B25*S25</f>
        <v>4056</v>
      </c>
      <c r="U25" s="50">
        <v>570</v>
      </c>
      <c r="V25" s="50">
        <v>90</v>
      </c>
      <c r="W25" s="50">
        <f>U25-V25</f>
        <v>480</v>
      </c>
      <c r="X25" s="41">
        <f>(T25-V25)/T25*100</f>
        <v>97.7810650887574</v>
      </c>
      <c r="Y25" s="41">
        <f>V25/B25</f>
        <v>6.923076923076923</v>
      </c>
      <c r="Z25" s="49"/>
      <c r="AA25" s="49"/>
      <c r="AB25" s="50"/>
    </row>
    <row r="26" spans="1:28" s="19" customFormat="1" ht="15.75" customHeight="1">
      <c r="A26" s="47">
        <v>945</v>
      </c>
      <c r="B26" s="47">
        <v>23</v>
      </c>
      <c r="C26" s="47">
        <v>22</v>
      </c>
      <c r="D26" s="50">
        <v>1</v>
      </c>
      <c r="E26" s="50">
        <v>2</v>
      </c>
      <c r="F26" s="41">
        <f>E26/C26*100</f>
        <v>9.090909090909092</v>
      </c>
      <c r="G26" s="50">
        <v>3</v>
      </c>
      <c r="H26" s="41">
        <f>G26/C26*100</f>
        <v>13.636363636363635</v>
      </c>
      <c r="I26" s="50">
        <v>6</v>
      </c>
      <c r="J26" s="41">
        <f>I26/C26*100</f>
        <v>27.27272727272727</v>
      </c>
      <c r="K26" s="50">
        <v>10</v>
      </c>
      <c r="L26" s="41">
        <f>K26/C26*100</f>
        <v>45.45454545454545</v>
      </c>
      <c r="M26" s="50">
        <v>1</v>
      </c>
      <c r="N26" s="41">
        <f>M26/C26*100</f>
        <v>4.545454545454546</v>
      </c>
      <c r="O26" s="50"/>
      <c r="P26" s="41">
        <f>O26/C26*100</f>
        <v>0</v>
      </c>
      <c r="Q26" s="41">
        <f>SUM(E26,G26,I26)/C26*100</f>
        <v>50</v>
      </c>
      <c r="R26" s="41">
        <f>SUM(E26,G26,I26,K26,M26)/C26*100</f>
        <v>100</v>
      </c>
      <c r="S26" s="49">
        <v>308</v>
      </c>
      <c r="T26" s="50">
        <f>B26*S26</f>
        <v>7084</v>
      </c>
      <c r="U26" s="50">
        <v>949</v>
      </c>
      <c r="V26" s="50">
        <v>18</v>
      </c>
      <c r="W26" s="50">
        <f>U26-V26</f>
        <v>931</v>
      </c>
      <c r="X26" s="41">
        <f>(T26-V26)/T26*100</f>
        <v>99.7459062676454</v>
      </c>
      <c r="Y26" s="41">
        <f>V26/B26</f>
        <v>0.782608695652174</v>
      </c>
      <c r="Z26" s="49"/>
      <c r="AA26" s="49"/>
      <c r="AB26" s="50"/>
    </row>
    <row r="27" spans="1:28" s="19" customFormat="1" ht="15.75">
      <c r="A27" s="27" t="s">
        <v>14</v>
      </c>
      <c r="B27" s="27">
        <f>SUM(B22:B26)</f>
        <v>107</v>
      </c>
      <c r="C27" s="27">
        <f>SUM(C22:C26)</f>
        <v>103</v>
      </c>
      <c r="D27" s="27">
        <f>SUM(D22:D26)</f>
        <v>4</v>
      </c>
      <c r="E27" s="27">
        <f>SUM(E22:E26)</f>
        <v>3</v>
      </c>
      <c r="F27" s="16">
        <f>AVERAGE(F22:F26)</f>
        <v>2.7272727272727275</v>
      </c>
      <c r="G27" s="30">
        <f>SUM(G22:G26)</f>
        <v>20</v>
      </c>
      <c r="H27" s="16">
        <f>AVERAGE(H22:H26)</f>
        <v>19.696969696969695</v>
      </c>
      <c r="I27" s="30">
        <f>SUM(I22:I26)</f>
        <v>7</v>
      </c>
      <c r="J27" s="16">
        <f>AVERAGE(J22:J26)</f>
        <v>7.272727272727272</v>
      </c>
      <c r="K27" s="30">
        <f>SUM(K22:K26)</f>
        <v>67</v>
      </c>
      <c r="L27" s="16">
        <f>AVERAGE(L22:L26)</f>
        <v>65.22727272727272</v>
      </c>
      <c r="M27" s="30">
        <f>SUM(M22:M26)</f>
        <v>1</v>
      </c>
      <c r="N27" s="16">
        <f>AVERAGE(N22:N26)</f>
        <v>0.9090909090909092</v>
      </c>
      <c r="O27" s="30">
        <f>SUM(O22:O26)</f>
        <v>5</v>
      </c>
      <c r="P27" s="16">
        <f>AVERAGE(P22:P26)</f>
        <v>4.166666666666667</v>
      </c>
      <c r="Q27" s="31">
        <f>AVERAGE(Q22:Q26)</f>
        <v>29.696969696969695</v>
      </c>
      <c r="R27" s="31">
        <f>AVERAGE(R22:R26)</f>
        <v>95.83333333333333</v>
      </c>
      <c r="S27" s="32">
        <f>SUM(S22:S26)</f>
        <v>1548</v>
      </c>
      <c r="T27" s="32">
        <f>SUM(T22:T26)</f>
        <v>33096</v>
      </c>
      <c r="U27" s="32">
        <f>SUM(U22:U26)</f>
        <v>3538</v>
      </c>
      <c r="V27" s="32">
        <f>SUM(V22:V26)</f>
        <v>305</v>
      </c>
      <c r="W27" s="32">
        <f>SUM(W22:W26)</f>
        <v>3233</v>
      </c>
      <c r="X27" s="31">
        <f>AVERAGE(X22:X26)</f>
        <v>98.98756210344838</v>
      </c>
      <c r="Y27" s="31">
        <f>AVERAGE(Y22:Y26)</f>
        <v>3.137925002533698</v>
      </c>
      <c r="Z27" s="32">
        <f aca="true" t="shared" si="4" ref="T27:AB27">SUM(Z22:Z26)</f>
        <v>0</v>
      </c>
      <c r="AA27" s="32">
        <f t="shared" si="4"/>
        <v>1</v>
      </c>
      <c r="AB27" s="32">
        <f t="shared" si="4"/>
        <v>0</v>
      </c>
    </row>
    <row r="28" spans="1:28" s="19" customFormat="1" ht="15.75">
      <c r="A28" s="34"/>
      <c r="B28" s="34"/>
      <c r="C28" s="35"/>
      <c r="D28" s="35"/>
      <c r="E28" s="35"/>
      <c r="F28" s="36"/>
      <c r="G28" s="35"/>
      <c r="H28" s="36"/>
      <c r="I28" s="35"/>
      <c r="J28" s="36"/>
      <c r="K28" s="35"/>
      <c r="L28" s="36"/>
      <c r="M28" s="35"/>
      <c r="N28" s="36"/>
      <c r="O28" s="35"/>
      <c r="P28" s="36"/>
      <c r="Q28" s="37"/>
      <c r="R28" s="37"/>
      <c r="S28" s="38"/>
      <c r="T28" s="35"/>
      <c r="U28" s="35"/>
      <c r="V28" s="35"/>
      <c r="W28" s="35"/>
      <c r="X28" s="37"/>
      <c r="Y28" s="36"/>
      <c r="Z28" s="35"/>
      <c r="AA28" s="35"/>
      <c r="AB28" s="35"/>
    </row>
    <row r="29" spans="1:28" s="19" customFormat="1" ht="15.75">
      <c r="A29" s="34"/>
      <c r="B29" s="34"/>
      <c r="C29" s="35"/>
      <c r="D29" s="35"/>
      <c r="E29" s="35"/>
      <c r="F29" s="36"/>
      <c r="G29" s="35"/>
      <c r="H29" s="36"/>
      <c r="I29" s="35"/>
      <c r="J29" s="36"/>
      <c r="K29" s="35"/>
      <c r="L29" s="36"/>
      <c r="M29" s="35"/>
      <c r="N29" s="36"/>
      <c r="O29" s="35"/>
      <c r="P29" s="36"/>
      <c r="Q29" s="37"/>
      <c r="R29" s="37"/>
      <c r="S29" s="38"/>
      <c r="T29" s="35"/>
      <c r="U29" s="35"/>
      <c r="V29" s="35"/>
      <c r="W29" s="35"/>
      <c r="X29" s="37"/>
      <c r="Y29" s="36"/>
      <c r="Z29" s="35"/>
      <c r="AA29" s="35"/>
      <c r="AB29" s="35"/>
    </row>
    <row r="30" spans="1:28" s="19" customFormat="1" ht="15.75">
      <c r="A30" s="71" t="s">
        <v>0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</row>
    <row r="31" spans="1:28" s="19" customFormat="1" ht="15.75">
      <c r="A31" s="76" t="s">
        <v>58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</row>
    <row r="32" spans="1:28" s="19" customFormat="1" ht="15.75">
      <c r="A32" s="76" t="s">
        <v>42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</row>
    <row r="33" spans="1:28" s="19" customFormat="1" ht="15">
      <c r="A33" s="75" t="s">
        <v>30</v>
      </c>
      <c r="B33" s="75" t="s">
        <v>33</v>
      </c>
      <c r="C33" s="75" t="s">
        <v>32</v>
      </c>
      <c r="D33" s="75" t="s">
        <v>31</v>
      </c>
      <c r="E33" s="75" t="s">
        <v>1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 t="s">
        <v>2</v>
      </c>
      <c r="R33" s="75" t="s">
        <v>3</v>
      </c>
      <c r="S33" s="62" t="s">
        <v>44</v>
      </c>
      <c r="T33" s="75" t="s">
        <v>4</v>
      </c>
      <c r="U33" s="75" t="s">
        <v>5</v>
      </c>
      <c r="V33" s="75"/>
      <c r="W33" s="75"/>
      <c r="X33" s="75" t="s">
        <v>6</v>
      </c>
      <c r="Y33" s="75" t="s">
        <v>7</v>
      </c>
      <c r="Z33" s="75" t="s">
        <v>8</v>
      </c>
      <c r="AA33" s="75" t="s">
        <v>9</v>
      </c>
      <c r="AB33" s="75" t="s">
        <v>10</v>
      </c>
    </row>
    <row r="34" spans="1:28" s="19" customFormat="1" ht="45">
      <c r="A34" s="75"/>
      <c r="B34" s="75"/>
      <c r="C34" s="75"/>
      <c r="D34" s="75"/>
      <c r="E34" s="50" t="s">
        <v>17</v>
      </c>
      <c r="F34" s="50" t="s">
        <v>15</v>
      </c>
      <c r="G34" s="50" t="s">
        <v>16</v>
      </c>
      <c r="H34" s="50" t="s">
        <v>15</v>
      </c>
      <c r="I34" s="50" t="s">
        <v>18</v>
      </c>
      <c r="J34" s="50" t="s">
        <v>15</v>
      </c>
      <c r="K34" s="50" t="s">
        <v>19</v>
      </c>
      <c r="L34" s="50" t="s">
        <v>15</v>
      </c>
      <c r="M34" s="50">
        <v>3</v>
      </c>
      <c r="N34" s="50" t="s">
        <v>15</v>
      </c>
      <c r="O34" s="50">
        <v>2</v>
      </c>
      <c r="P34" s="50" t="s">
        <v>15</v>
      </c>
      <c r="Q34" s="75"/>
      <c r="R34" s="75"/>
      <c r="S34" s="63"/>
      <c r="T34" s="75"/>
      <c r="U34" s="50" t="s">
        <v>11</v>
      </c>
      <c r="V34" s="50" t="s">
        <v>12</v>
      </c>
      <c r="W34" s="50" t="s">
        <v>13</v>
      </c>
      <c r="X34" s="75"/>
      <c r="Y34" s="75"/>
      <c r="Z34" s="75"/>
      <c r="AA34" s="75"/>
      <c r="AB34" s="75"/>
    </row>
    <row r="35" spans="1:32" s="28" customFormat="1" ht="15.75">
      <c r="A35" s="27">
        <v>317</v>
      </c>
      <c r="B35" s="27">
        <v>25</v>
      </c>
      <c r="C35" s="27">
        <v>25</v>
      </c>
      <c r="D35" s="50">
        <v>0</v>
      </c>
      <c r="E35" s="50"/>
      <c r="F35" s="41">
        <f>E35/C35*100</f>
        <v>0</v>
      </c>
      <c r="G35" s="50">
        <v>3</v>
      </c>
      <c r="H35" s="41">
        <f>G35/C35*100</f>
        <v>12</v>
      </c>
      <c r="I35" s="50"/>
      <c r="J35" s="41">
        <f>I35/C35*100</f>
        <v>0</v>
      </c>
      <c r="K35" s="50">
        <v>22</v>
      </c>
      <c r="L35" s="41">
        <f>K35/C35*100</f>
        <v>88</v>
      </c>
      <c r="M35" s="50"/>
      <c r="N35" s="41">
        <f>M35/C35*100</f>
        <v>0</v>
      </c>
      <c r="O35" s="50"/>
      <c r="P35" s="41">
        <f>O35/C35*100</f>
        <v>0</v>
      </c>
      <c r="Q35" s="41">
        <f>SUM(E35,G35,I35)/C35*100</f>
        <v>12</v>
      </c>
      <c r="R35" s="41">
        <f>SUM(E35,G35,I35,K35,M35)/C35*100</f>
        <v>100</v>
      </c>
      <c r="S35" s="50">
        <v>308</v>
      </c>
      <c r="T35" s="50">
        <f>B35*S35</f>
        <v>7700</v>
      </c>
      <c r="U35" s="50">
        <v>570</v>
      </c>
      <c r="V35" s="50">
        <v>0</v>
      </c>
      <c r="W35" s="50">
        <f aca="true" t="shared" si="5" ref="W35:W40">U35-V35</f>
        <v>570</v>
      </c>
      <c r="X35" s="41">
        <f>(T35-V35)/T35*100</f>
        <v>100</v>
      </c>
      <c r="Y35" s="41">
        <f>V35/B35</f>
        <v>0</v>
      </c>
      <c r="Z35" s="50"/>
      <c r="AA35" s="50"/>
      <c r="AB35" s="50"/>
      <c r="AD35" s="42"/>
      <c r="AE35" s="42"/>
      <c r="AF35" s="42"/>
    </row>
    <row r="36" spans="1:28" s="19" customFormat="1" ht="15.75" customHeight="1">
      <c r="A36" s="27">
        <v>323</v>
      </c>
      <c r="B36" s="27">
        <v>25</v>
      </c>
      <c r="C36" s="27">
        <v>25</v>
      </c>
      <c r="D36" s="50">
        <v>0</v>
      </c>
      <c r="E36" s="50"/>
      <c r="F36" s="41">
        <f>E36/C36*100</f>
        <v>0</v>
      </c>
      <c r="G36" s="50">
        <v>3</v>
      </c>
      <c r="H36" s="41">
        <f>G36/C36*100</f>
        <v>12</v>
      </c>
      <c r="I36" s="50"/>
      <c r="J36" s="41">
        <f>I36/C36*100</f>
        <v>0</v>
      </c>
      <c r="K36" s="50">
        <v>16</v>
      </c>
      <c r="L36" s="41">
        <f>K36/C36*100</f>
        <v>64</v>
      </c>
      <c r="M36" s="50"/>
      <c r="N36" s="41">
        <f>M36/C36*100</f>
        <v>0</v>
      </c>
      <c r="O36" s="50">
        <v>6</v>
      </c>
      <c r="P36" s="41">
        <f>O36/C36*100</f>
        <v>24</v>
      </c>
      <c r="Q36" s="41">
        <f>SUM(E36,G36,I36)/C36*100</f>
        <v>12</v>
      </c>
      <c r="R36" s="41">
        <f>SUM(E36,G36,I36,K36,M36)/C36*100</f>
        <v>76</v>
      </c>
      <c r="S36" s="50">
        <v>308</v>
      </c>
      <c r="T36" s="50">
        <f>B36*S36</f>
        <v>7700</v>
      </c>
      <c r="U36" s="50">
        <v>1762</v>
      </c>
      <c r="V36" s="50">
        <v>4</v>
      </c>
      <c r="W36" s="50">
        <f t="shared" si="5"/>
        <v>1758</v>
      </c>
      <c r="X36" s="41">
        <f>(T36-V36)/T36*100</f>
        <v>99.94805194805195</v>
      </c>
      <c r="Y36" s="41">
        <f>V36/B36</f>
        <v>0.16</v>
      </c>
      <c r="Z36" s="50"/>
      <c r="AA36" s="50"/>
      <c r="AB36" s="50"/>
    </row>
    <row r="37" spans="1:28" s="19" customFormat="1" ht="15.75">
      <c r="A37" s="27">
        <v>325</v>
      </c>
      <c r="B37" s="27">
        <v>24</v>
      </c>
      <c r="C37" s="27">
        <v>24</v>
      </c>
      <c r="D37" s="50">
        <v>0</v>
      </c>
      <c r="E37" s="50"/>
      <c r="F37" s="41">
        <f>E37/C37*100</f>
        <v>0</v>
      </c>
      <c r="G37" s="50">
        <v>1</v>
      </c>
      <c r="H37" s="41">
        <f>G37/C37*100</f>
        <v>4.166666666666666</v>
      </c>
      <c r="I37" s="50"/>
      <c r="J37" s="41">
        <f>I37/C37*100</f>
        <v>0</v>
      </c>
      <c r="K37" s="50">
        <v>19</v>
      </c>
      <c r="L37" s="41">
        <f>K37/C37*100</f>
        <v>79.16666666666666</v>
      </c>
      <c r="M37" s="50">
        <v>1</v>
      </c>
      <c r="N37" s="41">
        <f>M37/C37*100</f>
        <v>4.166666666666666</v>
      </c>
      <c r="O37" s="50">
        <v>3</v>
      </c>
      <c r="P37" s="41">
        <f>O37/C37*100</f>
        <v>12.5</v>
      </c>
      <c r="Q37" s="41">
        <f>SUM(E37,G37,I37)/C37*100</f>
        <v>4.166666666666666</v>
      </c>
      <c r="R37" s="41">
        <f>SUM(E37,G37,I37,K37,M37)/C37*100</f>
        <v>87.5</v>
      </c>
      <c r="S37" s="50">
        <v>308</v>
      </c>
      <c r="T37" s="50">
        <f>B37*S37</f>
        <v>7392</v>
      </c>
      <c r="U37" s="50">
        <v>1912</v>
      </c>
      <c r="V37" s="50">
        <v>189</v>
      </c>
      <c r="W37" s="50">
        <f t="shared" si="5"/>
        <v>1723</v>
      </c>
      <c r="X37" s="41">
        <f>(T37-V37)/T37*100</f>
        <v>97.44318181818183</v>
      </c>
      <c r="Y37" s="41">
        <f>V37/B37</f>
        <v>7.875</v>
      </c>
      <c r="Z37" s="50"/>
      <c r="AA37" s="50"/>
      <c r="AB37" s="50"/>
    </row>
    <row r="38" spans="1:28" s="19" customFormat="1" ht="15.75" customHeight="1">
      <c r="A38" s="27">
        <v>331</v>
      </c>
      <c r="B38" s="27">
        <v>22</v>
      </c>
      <c r="C38" s="27">
        <v>22</v>
      </c>
      <c r="D38" s="50">
        <v>0</v>
      </c>
      <c r="E38" s="50"/>
      <c r="F38" s="41">
        <f>E38/C38*100</f>
        <v>0</v>
      </c>
      <c r="G38" s="50">
        <v>6</v>
      </c>
      <c r="H38" s="41">
        <f>G38/C38*100</f>
        <v>27.27272727272727</v>
      </c>
      <c r="I38" s="50"/>
      <c r="J38" s="41">
        <f>I38/C38*100</f>
        <v>0</v>
      </c>
      <c r="K38" s="50">
        <v>16</v>
      </c>
      <c r="L38" s="41">
        <f>K38/C38*100</f>
        <v>72.72727272727273</v>
      </c>
      <c r="M38" s="50"/>
      <c r="N38" s="41">
        <f>M38/C38*100</f>
        <v>0</v>
      </c>
      <c r="O38" s="50"/>
      <c r="P38" s="41">
        <f>O38/C38*100</f>
        <v>0</v>
      </c>
      <c r="Q38" s="41">
        <f>SUM(E38,G38,I38)/C38*100</f>
        <v>27.27272727272727</v>
      </c>
      <c r="R38" s="41">
        <f>SUM(E38,G38,I38,K38,M38)/C38*100</f>
        <v>100</v>
      </c>
      <c r="S38" s="50">
        <v>308</v>
      </c>
      <c r="T38" s="50">
        <f>B38*S38</f>
        <v>6776</v>
      </c>
      <c r="U38" s="50">
        <v>1358</v>
      </c>
      <c r="V38" s="50">
        <v>18</v>
      </c>
      <c r="W38" s="50">
        <f t="shared" si="5"/>
        <v>1340</v>
      </c>
      <c r="X38" s="41">
        <f>(T38-V38)/T38*100</f>
        <v>99.73435655253837</v>
      </c>
      <c r="Y38" s="41">
        <f>V38/B38</f>
        <v>0.8181818181818182</v>
      </c>
      <c r="Z38" s="50"/>
      <c r="AA38" s="50"/>
      <c r="AB38" s="50"/>
    </row>
    <row r="39" spans="1:28" s="19" customFormat="1" ht="18" customHeight="1">
      <c r="A39" s="27">
        <v>347</v>
      </c>
      <c r="B39" s="27">
        <v>21</v>
      </c>
      <c r="C39" s="27">
        <v>21</v>
      </c>
      <c r="D39" s="50">
        <v>0</v>
      </c>
      <c r="E39" s="50">
        <v>2</v>
      </c>
      <c r="F39" s="41">
        <f>E39/C39*100</f>
        <v>9.523809523809524</v>
      </c>
      <c r="G39" s="50">
        <v>4</v>
      </c>
      <c r="H39" s="41">
        <f>G39/C39*100</f>
        <v>19.047619047619047</v>
      </c>
      <c r="I39" s="50"/>
      <c r="J39" s="41">
        <f>I39/C39*100</f>
        <v>0</v>
      </c>
      <c r="K39" s="50">
        <v>14</v>
      </c>
      <c r="L39" s="41">
        <f>K39/C39*100</f>
        <v>66.66666666666666</v>
      </c>
      <c r="M39" s="50">
        <v>1</v>
      </c>
      <c r="N39" s="41">
        <f>M39/C39*100</f>
        <v>4.761904761904762</v>
      </c>
      <c r="O39" s="50"/>
      <c r="P39" s="41">
        <f>O39/C39*100</f>
        <v>0</v>
      </c>
      <c r="Q39" s="41">
        <f>SUM(E39,G39,I39)/C39*100</f>
        <v>28.57142857142857</v>
      </c>
      <c r="R39" s="41">
        <f>SUM(E39,G39,I39,K39,M39)/C39*100</f>
        <v>100</v>
      </c>
      <c r="S39" s="50">
        <v>312</v>
      </c>
      <c r="T39" s="50">
        <f>B39*S39</f>
        <v>6552</v>
      </c>
      <c r="U39" s="50">
        <v>815</v>
      </c>
      <c r="V39" s="50">
        <v>89</v>
      </c>
      <c r="W39" s="50">
        <f t="shared" si="5"/>
        <v>726</v>
      </c>
      <c r="X39" s="41">
        <f>(T39-V39)/T39*100</f>
        <v>98.64163614163614</v>
      </c>
      <c r="Y39" s="41">
        <f>V39/B39</f>
        <v>4.238095238095238</v>
      </c>
      <c r="Z39" s="50"/>
      <c r="AA39" s="50"/>
      <c r="AB39" s="50"/>
    </row>
    <row r="40" spans="1:28" s="19" customFormat="1" ht="16.5" customHeight="1">
      <c r="A40" s="27">
        <v>349</v>
      </c>
      <c r="B40" s="27">
        <v>22</v>
      </c>
      <c r="C40" s="27">
        <v>22</v>
      </c>
      <c r="D40" s="50">
        <v>0</v>
      </c>
      <c r="E40" s="50"/>
      <c r="F40" s="41">
        <f>E40/C40*100</f>
        <v>0</v>
      </c>
      <c r="G40" s="50">
        <v>11</v>
      </c>
      <c r="H40" s="41">
        <f>G40/C40*100</f>
        <v>50</v>
      </c>
      <c r="I40" s="50">
        <v>2</v>
      </c>
      <c r="J40" s="41">
        <f>I40/C40*100</f>
        <v>9.090909090909092</v>
      </c>
      <c r="K40" s="50">
        <v>6</v>
      </c>
      <c r="L40" s="41">
        <f>K40/C40*100</f>
        <v>27.27272727272727</v>
      </c>
      <c r="M40" s="50">
        <v>3</v>
      </c>
      <c r="N40" s="41">
        <f>M40/C40*100</f>
        <v>13.636363636363635</v>
      </c>
      <c r="O40" s="50"/>
      <c r="P40" s="41">
        <f>O40/C40*100</f>
        <v>0</v>
      </c>
      <c r="Q40" s="41">
        <f>SUM(E40,G40,I40)/C40*100</f>
        <v>59.09090909090909</v>
      </c>
      <c r="R40" s="41">
        <f>SUM(E40,G40,I40,K40,M40)/C40*100</f>
        <v>100</v>
      </c>
      <c r="S40" s="50">
        <v>312</v>
      </c>
      <c r="T40" s="50">
        <f>B40*S40</f>
        <v>6864</v>
      </c>
      <c r="U40" s="50">
        <v>825</v>
      </c>
      <c r="V40" s="50">
        <v>156</v>
      </c>
      <c r="W40" s="50">
        <f t="shared" si="5"/>
        <v>669</v>
      </c>
      <c r="X40" s="41">
        <f>(T40-V40)/T40*100</f>
        <v>97.72727272727273</v>
      </c>
      <c r="Y40" s="41">
        <f>V40/B40</f>
        <v>7.090909090909091</v>
      </c>
      <c r="Z40" s="50"/>
      <c r="AA40" s="50"/>
      <c r="AB40" s="50"/>
    </row>
    <row r="41" spans="1:28" s="19" customFormat="1" ht="15.75">
      <c r="A41" s="27" t="s">
        <v>14</v>
      </c>
      <c r="B41" s="27">
        <f>SUM(B35:B40)</f>
        <v>139</v>
      </c>
      <c r="C41" s="27">
        <f>SUM(C35:C40)</f>
        <v>139</v>
      </c>
      <c r="D41" s="27">
        <f>SUM(D35:D40)</f>
        <v>0</v>
      </c>
      <c r="E41" s="27">
        <f>SUM(E35:E40)</f>
        <v>2</v>
      </c>
      <c r="F41" s="16">
        <f>AVERAGE(F35:F40)</f>
        <v>1.5873015873015872</v>
      </c>
      <c r="G41" s="27">
        <f>SUM(G35:G40)</f>
        <v>28</v>
      </c>
      <c r="H41" s="16">
        <f>AVERAGE(H35:H40)</f>
        <v>20.7478354978355</v>
      </c>
      <c r="I41" s="30">
        <f>SUM(I35:I40)</f>
        <v>2</v>
      </c>
      <c r="J41" s="16">
        <f>AVERAGE(J35:J40)</f>
        <v>1.5151515151515154</v>
      </c>
      <c r="K41" s="30">
        <f>SUM(K35:K40)</f>
        <v>93</v>
      </c>
      <c r="L41" s="16">
        <f>AVERAGE(L35:L40)</f>
        <v>66.30555555555554</v>
      </c>
      <c r="M41" s="30">
        <f>SUM(M35:M40)</f>
        <v>5</v>
      </c>
      <c r="N41" s="16">
        <f>AVERAGE(N35:N40)</f>
        <v>3.7608225108225106</v>
      </c>
      <c r="O41" s="30">
        <f>SUM(O35:O40)</f>
        <v>9</v>
      </c>
      <c r="P41" s="16">
        <f>AVERAGE(P35:P40)</f>
        <v>6.083333333333333</v>
      </c>
      <c r="Q41" s="31">
        <f>AVERAGE(Q35:Q40)</f>
        <v>23.850288600288604</v>
      </c>
      <c r="R41" s="31">
        <f>AVERAGE(R35:R40)</f>
        <v>93.91666666666667</v>
      </c>
      <c r="S41" s="32">
        <f>SUM(S35:S40)</f>
        <v>1856</v>
      </c>
      <c r="T41" s="32">
        <f>SUM(T35:T40)</f>
        <v>42984</v>
      </c>
      <c r="U41" s="32">
        <f>SUM(U35:U40)</f>
        <v>7242</v>
      </c>
      <c r="V41" s="32">
        <f>SUM(V35:V40)</f>
        <v>456</v>
      </c>
      <c r="W41" s="32">
        <f>SUM(W35:W40)</f>
        <v>6786</v>
      </c>
      <c r="X41" s="31">
        <f>AVERAGE(X35:X40)</f>
        <v>98.91574986461349</v>
      </c>
      <c r="Y41" s="31">
        <f>AVERAGE(Y35:Y40)</f>
        <v>3.3636976911976912</v>
      </c>
      <c r="Z41" s="32">
        <f aca="true" t="shared" si="6" ref="T41:AB41">SUM(Z35:Z40)</f>
        <v>0</v>
      </c>
      <c r="AA41" s="32">
        <f t="shared" si="6"/>
        <v>0</v>
      </c>
      <c r="AB41" s="32">
        <f t="shared" si="6"/>
        <v>0</v>
      </c>
    </row>
    <row r="42" spans="1:28" s="19" customFormat="1" ht="15.75">
      <c r="A42" s="34"/>
      <c r="B42" s="34"/>
      <c r="C42" s="34"/>
      <c r="D42" s="34"/>
      <c r="E42" s="34"/>
      <c r="F42" s="36"/>
      <c r="G42" s="34"/>
      <c r="H42" s="36"/>
      <c r="I42" s="35"/>
      <c r="J42" s="36"/>
      <c r="K42" s="35"/>
      <c r="L42" s="36"/>
      <c r="M42" s="35"/>
      <c r="N42" s="36"/>
      <c r="O42" s="35"/>
      <c r="P42" s="36"/>
      <c r="Q42" s="37"/>
      <c r="R42" s="37"/>
      <c r="S42" s="38"/>
      <c r="T42" s="38"/>
      <c r="U42" s="38"/>
      <c r="V42" s="38"/>
      <c r="W42" s="38"/>
      <c r="X42" s="37"/>
      <c r="Y42" s="36"/>
      <c r="Z42" s="35"/>
      <c r="AA42" s="35"/>
      <c r="AB42" s="35"/>
    </row>
    <row r="43" spans="1:28" s="19" customFormat="1" ht="15.75">
      <c r="A43" s="71" t="s">
        <v>0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</row>
    <row r="44" spans="1:28" s="19" customFormat="1" ht="15.75">
      <c r="A44" s="76" t="s">
        <v>58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</row>
    <row r="45" spans="1:28" s="19" customFormat="1" ht="15.75">
      <c r="A45" s="76" t="s">
        <v>38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</row>
    <row r="46" spans="1:28" s="19" customFormat="1" ht="15">
      <c r="A46" s="75" t="s">
        <v>30</v>
      </c>
      <c r="B46" s="75" t="s">
        <v>33</v>
      </c>
      <c r="C46" s="75" t="s">
        <v>32</v>
      </c>
      <c r="D46" s="75" t="s">
        <v>31</v>
      </c>
      <c r="E46" s="75" t="s">
        <v>1</v>
      </c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 t="s">
        <v>2</v>
      </c>
      <c r="R46" s="75" t="s">
        <v>3</v>
      </c>
      <c r="S46" s="62" t="s">
        <v>44</v>
      </c>
      <c r="T46" s="75" t="s">
        <v>4</v>
      </c>
      <c r="U46" s="75" t="s">
        <v>5</v>
      </c>
      <c r="V46" s="75"/>
      <c r="W46" s="75"/>
      <c r="X46" s="75" t="s">
        <v>6</v>
      </c>
      <c r="Y46" s="75" t="s">
        <v>7</v>
      </c>
      <c r="Z46" s="75" t="s">
        <v>8</v>
      </c>
      <c r="AA46" s="75" t="s">
        <v>9</v>
      </c>
      <c r="AB46" s="75" t="s">
        <v>10</v>
      </c>
    </row>
    <row r="47" spans="1:28" s="19" customFormat="1" ht="23.25" customHeight="1">
      <c r="A47" s="75"/>
      <c r="B47" s="75"/>
      <c r="C47" s="75"/>
      <c r="D47" s="75"/>
      <c r="E47" s="50" t="s">
        <v>17</v>
      </c>
      <c r="F47" s="50" t="s">
        <v>15</v>
      </c>
      <c r="G47" s="50" t="s">
        <v>16</v>
      </c>
      <c r="H47" s="50" t="s">
        <v>15</v>
      </c>
      <c r="I47" s="50" t="s">
        <v>18</v>
      </c>
      <c r="J47" s="50" t="s">
        <v>15</v>
      </c>
      <c r="K47" s="50" t="s">
        <v>19</v>
      </c>
      <c r="L47" s="50" t="s">
        <v>15</v>
      </c>
      <c r="M47" s="50">
        <v>3</v>
      </c>
      <c r="N47" s="50" t="s">
        <v>15</v>
      </c>
      <c r="O47" s="50">
        <v>2</v>
      </c>
      <c r="P47" s="50" t="s">
        <v>15</v>
      </c>
      <c r="Q47" s="75"/>
      <c r="R47" s="75"/>
      <c r="S47" s="63"/>
      <c r="T47" s="75"/>
      <c r="U47" s="50" t="s">
        <v>11</v>
      </c>
      <c r="V47" s="50" t="s">
        <v>12</v>
      </c>
      <c r="W47" s="50" t="s">
        <v>13</v>
      </c>
      <c r="X47" s="75"/>
      <c r="Y47" s="75"/>
      <c r="Z47" s="75"/>
      <c r="AA47" s="75"/>
      <c r="AB47" s="75"/>
    </row>
    <row r="48" spans="1:32" s="28" customFormat="1" ht="15.75">
      <c r="A48" s="27" t="s">
        <v>62</v>
      </c>
      <c r="B48" s="27">
        <v>24</v>
      </c>
      <c r="C48" s="27">
        <v>23</v>
      </c>
      <c r="D48" s="50">
        <v>1</v>
      </c>
      <c r="E48" s="50"/>
      <c r="F48" s="41">
        <f>E48/C48*100</f>
        <v>0</v>
      </c>
      <c r="G48" s="50">
        <v>3</v>
      </c>
      <c r="H48" s="41">
        <f>G48/C48*100</f>
        <v>13.043478260869565</v>
      </c>
      <c r="I48" s="50">
        <v>1</v>
      </c>
      <c r="J48" s="41">
        <f>I48/C48*100</f>
        <v>4.3478260869565215</v>
      </c>
      <c r="K48" s="50">
        <v>17</v>
      </c>
      <c r="L48" s="41">
        <f>K48/C48*100</f>
        <v>73.91304347826086</v>
      </c>
      <c r="M48" s="50"/>
      <c r="N48" s="41">
        <f aca="true" t="shared" si="7" ref="N48:N53">M48/C48*100</f>
        <v>0</v>
      </c>
      <c r="O48" s="50">
        <v>2</v>
      </c>
      <c r="P48" s="41">
        <f aca="true" t="shared" si="8" ref="P48:P53">O48/C48*100</f>
        <v>8.695652173913043</v>
      </c>
      <c r="Q48" s="41">
        <f>SUM(E48,G48,I48)/C48*100</f>
        <v>17.391304347826086</v>
      </c>
      <c r="R48" s="41">
        <f aca="true" t="shared" si="9" ref="R48:R53">SUM(E48,G48,I48,K48,M48)/C48*100</f>
        <v>91.30434782608695</v>
      </c>
      <c r="S48" s="50">
        <v>308</v>
      </c>
      <c r="T48" s="50">
        <f aca="true" t="shared" si="10" ref="T48:T57">B48*S48</f>
        <v>7392</v>
      </c>
      <c r="U48" s="50">
        <v>692</v>
      </c>
      <c r="V48" s="50">
        <v>0</v>
      </c>
      <c r="W48" s="50">
        <f aca="true" t="shared" si="11" ref="W48:W57">U48-V48</f>
        <v>692</v>
      </c>
      <c r="X48" s="41">
        <f aca="true" t="shared" si="12" ref="X48:X53">(T48-V48)/T48*100</f>
        <v>100</v>
      </c>
      <c r="Y48" s="41">
        <f aca="true" t="shared" si="13" ref="Y48:Y57">V48/B48</f>
        <v>0</v>
      </c>
      <c r="Z48" s="50">
        <v>1</v>
      </c>
      <c r="AA48" s="50">
        <v>3</v>
      </c>
      <c r="AB48" s="50"/>
      <c r="AD48" s="19"/>
      <c r="AE48" s="19"/>
      <c r="AF48" s="19"/>
    </row>
    <row r="49" spans="1:28" s="28" customFormat="1" ht="15.75">
      <c r="A49" s="27" t="s">
        <v>47</v>
      </c>
      <c r="B49" s="27">
        <v>25</v>
      </c>
      <c r="C49" s="27">
        <v>25</v>
      </c>
      <c r="D49" s="50">
        <v>0</v>
      </c>
      <c r="E49" s="50">
        <v>1</v>
      </c>
      <c r="F49" s="41">
        <f>E49/C49*100</f>
        <v>4</v>
      </c>
      <c r="G49" s="50">
        <v>2</v>
      </c>
      <c r="H49" s="41">
        <f>G49/C49*100</f>
        <v>8</v>
      </c>
      <c r="I49" s="50">
        <v>1</v>
      </c>
      <c r="J49" s="41">
        <f>I49/C49*100</f>
        <v>4</v>
      </c>
      <c r="K49" s="50">
        <v>21</v>
      </c>
      <c r="L49" s="41">
        <f>K49/C49*100</f>
        <v>84</v>
      </c>
      <c r="M49" s="50"/>
      <c r="N49" s="41">
        <f t="shared" si="7"/>
        <v>0</v>
      </c>
      <c r="O49" s="50"/>
      <c r="P49" s="41">
        <f t="shared" si="8"/>
        <v>0</v>
      </c>
      <c r="Q49" s="41">
        <f>SUM(E49,G49,I49)/C49*100</f>
        <v>16</v>
      </c>
      <c r="R49" s="41">
        <f t="shared" si="9"/>
        <v>100</v>
      </c>
      <c r="S49" s="50">
        <v>308</v>
      </c>
      <c r="T49" s="50">
        <f t="shared" si="10"/>
        <v>7700</v>
      </c>
      <c r="U49" s="50">
        <v>580</v>
      </c>
      <c r="V49" s="50">
        <v>506</v>
      </c>
      <c r="W49" s="50">
        <f t="shared" si="11"/>
        <v>74</v>
      </c>
      <c r="X49" s="41">
        <f t="shared" si="12"/>
        <v>93.42857142857143</v>
      </c>
      <c r="Y49" s="41">
        <f t="shared" si="13"/>
        <v>20.24</v>
      </c>
      <c r="Z49" s="50">
        <v>1</v>
      </c>
      <c r="AA49" s="50">
        <v>1</v>
      </c>
      <c r="AB49" s="50"/>
    </row>
    <row r="50" spans="1:28" s="19" customFormat="1" ht="15.75" customHeight="1">
      <c r="A50" s="27">
        <v>621</v>
      </c>
      <c r="B50" s="27">
        <v>25</v>
      </c>
      <c r="C50" s="27">
        <v>25</v>
      </c>
      <c r="D50" s="50">
        <v>0</v>
      </c>
      <c r="E50" s="50"/>
      <c r="F50" s="41">
        <f>E50/C50*100</f>
        <v>0</v>
      </c>
      <c r="G50" s="50">
        <v>13</v>
      </c>
      <c r="H50" s="41">
        <f>G50/C50*100</f>
        <v>52</v>
      </c>
      <c r="I50" s="50"/>
      <c r="J50" s="41">
        <f>I50/C50*100</f>
        <v>0</v>
      </c>
      <c r="K50" s="50">
        <v>11</v>
      </c>
      <c r="L50" s="41">
        <f aca="true" t="shared" si="14" ref="L50:L57">K50/C50*100</f>
        <v>44</v>
      </c>
      <c r="M50" s="50"/>
      <c r="N50" s="41">
        <f t="shared" si="7"/>
        <v>0</v>
      </c>
      <c r="O50" s="50">
        <v>1</v>
      </c>
      <c r="P50" s="41">
        <f t="shared" si="8"/>
        <v>4</v>
      </c>
      <c r="Q50" s="41">
        <f>SUM(E50,G50,I50)/C50*100</f>
        <v>52</v>
      </c>
      <c r="R50" s="41">
        <f t="shared" si="9"/>
        <v>96</v>
      </c>
      <c r="S50" s="50">
        <v>308</v>
      </c>
      <c r="T50" s="50">
        <f t="shared" si="10"/>
        <v>7700</v>
      </c>
      <c r="U50" s="50">
        <v>1167</v>
      </c>
      <c r="V50" s="50">
        <v>94</v>
      </c>
      <c r="W50" s="50">
        <f t="shared" si="11"/>
        <v>1073</v>
      </c>
      <c r="X50" s="41">
        <f t="shared" si="12"/>
        <v>98.77922077922078</v>
      </c>
      <c r="Y50" s="41">
        <f t="shared" si="13"/>
        <v>3.76</v>
      </c>
      <c r="Z50" s="50"/>
      <c r="AA50" s="50"/>
      <c r="AB50" s="50"/>
    </row>
    <row r="51" spans="1:28" s="19" customFormat="1" ht="15.75">
      <c r="A51" s="27" t="s">
        <v>66</v>
      </c>
      <c r="B51" s="27">
        <v>10</v>
      </c>
      <c r="C51" s="27">
        <v>10</v>
      </c>
      <c r="D51" s="50">
        <v>0</v>
      </c>
      <c r="E51" s="50"/>
      <c r="F51" s="41">
        <f>E51/C51*100</f>
        <v>0</v>
      </c>
      <c r="G51" s="50">
        <v>6</v>
      </c>
      <c r="H51" s="41">
        <f>G51/C51*100</f>
        <v>60</v>
      </c>
      <c r="I51" s="50">
        <v>1</v>
      </c>
      <c r="J51" s="41">
        <f>I51/C51*100</f>
        <v>10</v>
      </c>
      <c r="K51" s="50">
        <v>3</v>
      </c>
      <c r="L51" s="41">
        <f t="shared" si="14"/>
        <v>30</v>
      </c>
      <c r="M51" s="50"/>
      <c r="N51" s="41">
        <f t="shared" si="7"/>
        <v>0</v>
      </c>
      <c r="O51" s="50"/>
      <c r="P51" s="41">
        <f t="shared" si="8"/>
        <v>0</v>
      </c>
      <c r="Q51" s="41">
        <f>SUM(E51,G51,I51)/C51*100</f>
        <v>70</v>
      </c>
      <c r="R51" s="41">
        <f t="shared" si="9"/>
        <v>100</v>
      </c>
      <c r="S51" s="50">
        <v>308</v>
      </c>
      <c r="T51" s="50">
        <f t="shared" si="10"/>
        <v>3080</v>
      </c>
      <c r="U51" s="50">
        <v>1038</v>
      </c>
      <c r="V51" s="50">
        <v>0</v>
      </c>
      <c r="W51" s="50">
        <f t="shared" si="11"/>
        <v>1038</v>
      </c>
      <c r="X51" s="41">
        <f t="shared" si="12"/>
        <v>100</v>
      </c>
      <c r="Y51" s="41">
        <f t="shared" si="13"/>
        <v>0</v>
      </c>
      <c r="Z51" s="50">
        <v>4</v>
      </c>
      <c r="AA51" s="50"/>
      <c r="AB51" s="50"/>
    </row>
    <row r="52" spans="1:28" s="19" customFormat="1" ht="15.75">
      <c r="A52" s="27">
        <v>625</v>
      </c>
      <c r="B52" s="27">
        <v>25</v>
      </c>
      <c r="C52" s="27">
        <v>25</v>
      </c>
      <c r="D52" s="50">
        <v>0</v>
      </c>
      <c r="E52" s="50"/>
      <c r="F52" s="41">
        <f>E52/C52*100</f>
        <v>0</v>
      </c>
      <c r="G52" s="50">
        <v>7</v>
      </c>
      <c r="H52" s="41">
        <f>G52/C52*100</f>
        <v>28.000000000000004</v>
      </c>
      <c r="I52" s="50"/>
      <c r="J52" s="41">
        <f>I52/C52*100</f>
        <v>0</v>
      </c>
      <c r="K52" s="50">
        <v>16</v>
      </c>
      <c r="L52" s="41">
        <f t="shared" si="14"/>
        <v>64</v>
      </c>
      <c r="M52" s="50"/>
      <c r="N52" s="41">
        <f t="shared" si="7"/>
        <v>0</v>
      </c>
      <c r="O52" s="50">
        <v>2</v>
      </c>
      <c r="P52" s="41">
        <f t="shared" si="8"/>
        <v>8</v>
      </c>
      <c r="Q52" s="41">
        <f>SUM(E52,G52,I52)/C52*100</f>
        <v>28.000000000000004</v>
      </c>
      <c r="R52" s="41">
        <f t="shared" si="9"/>
        <v>92</v>
      </c>
      <c r="S52" s="50">
        <v>308</v>
      </c>
      <c r="T52" s="50">
        <f t="shared" si="10"/>
        <v>7700</v>
      </c>
      <c r="U52" s="50">
        <v>912</v>
      </c>
      <c r="V52" s="50">
        <v>42</v>
      </c>
      <c r="W52" s="50">
        <f t="shared" si="11"/>
        <v>870</v>
      </c>
      <c r="X52" s="41">
        <f t="shared" si="12"/>
        <v>99.45454545454545</v>
      </c>
      <c r="Y52" s="41">
        <f t="shared" si="13"/>
        <v>1.68</v>
      </c>
      <c r="Z52" s="50"/>
      <c r="AA52" s="50"/>
      <c r="AB52" s="50"/>
    </row>
    <row r="53" spans="1:28" s="19" customFormat="1" ht="15.75">
      <c r="A53" s="27" t="s">
        <v>53</v>
      </c>
      <c r="B53" s="27">
        <v>21</v>
      </c>
      <c r="C53" s="27">
        <v>21</v>
      </c>
      <c r="D53" s="50">
        <v>0</v>
      </c>
      <c r="E53" s="50"/>
      <c r="F53" s="41">
        <f>E53/C53*100</f>
        <v>0</v>
      </c>
      <c r="G53" s="50">
        <v>3</v>
      </c>
      <c r="H53" s="41">
        <f>G53/C53*100</f>
        <v>14.285714285714285</v>
      </c>
      <c r="I53" s="50"/>
      <c r="J53" s="41">
        <f>I53/C53*100</f>
        <v>0</v>
      </c>
      <c r="K53" s="50">
        <v>17</v>
      </c>
      <c r="L53" s="41">
        <f t="shared" si="14"/>
        <v>80.95238095238095</v>
      </c>
      <c r="M53" s="50">
        <v>1</v>
      </c>
      <c r="N53" s="41">
        <f t="shared" si="7"/>
        <v>4.761904761904762</v>
      </c>
      <c r="O53" s="50"/>
      <c r="P53" s="41">
        <f t="shared" si="8"/>
        <v>0</v>
      </c>
      <c r="Q53" s="41">
        <f>SUM(E53,G53,I53)/C53*100</f>
        <v>14.285714285714285</v>
      </c>
      <c r="R53" s="41">
        <f t="shared" si="9"/>
        <v>100</v>
      </c>
      <c r="S53" s="50">
        <v>308</v>
      </c>
      <c r="T53" s="50">
        <f t="shared" si="10"/>
        <v>6468</v>
      </c>
      <c r="U53" s="50">
        <v>1228</v>
      </c>
      <c r="V53" s="50">
        <v>5</v>
      </c>
      <c r="W53" s="50">
        <f t="shared" si="11"/>
        <v>1223</v>
      </c>
      <c r="X53" s="41">
        <f t="shared" si="12"/>
        <v>99.92269635126777</v>
      </c>
      <c r="Y53" s="41">
        <f t="shared" si="13"/>
        <v>0.23809523809523808</v>
      </c>
      <c r="Z53" s="50">
        <v>1</v>
      </c>
      <c r="AA53" s="50"/>
      <c r="AB53" s="50"/>
    </row>
    <row r="54" spans="1:28" s="19" customFormat="1" ht="15.75" customHeight="1">
      <c r="A54" s="27">
        <v>632</v>
      </c>
      <c r="B54" s="27">
        <v>23</v>
      </c>
      <c r="C54" s="27">
        <v>22</v>
      </c>
      <c r="D54" s="50">
        <v>1</v>
      </c>
      <c r="E54" s="50">
        <v>3</v>
      </c>
      <c r="F54" s="41">
        <f>E54/C54*100</f>
        <v>13.636363636363635</v>
      </c>
      <c r="G54" s="50">
        <v>14</v>
      </c>
      <c r="H54" s="41">
        <f>G54/C54*100</f>
        <v>63.63636363636363</v>
      </c>
      <c r="I54" s="50"/>
      <c r="J54" s="41">
        <f>I54/C54*100</f>
        <v>0</v>
      </c>
      <c r="K54" s="50">
        <v>4</v>
      </c>
      <c r="L54" s="41">
        <f t="shared" si="14"/>
        <v>18.181818181818183</v>
      </c>
      <c r="M54" s="50">
        <v>1</v>
      </c>
      <c r="N54" s="41">
        <f>M54/C54*100</f>
        <v>4.545454545454546</v>
      </c>
      <c r="O54" s="50"/>
      <c r="P54" s="41">
        <f>O54/C54*100</f>
        <v>0</v>
      </c>
      <c r="Q54" s="41">
        <f>SUM(E54,G54,I54)/C54*100</f>
        <v>77.27272727272727</v>
      </c>
      <c r="R54" s="41">
        <f>SUM(E54,G54,I54,K54,M54)/C54*100</f>
        <v>100</v>
      </c>
      <c r="S54" s="50">
        <v>308</v>
      </c>
      <c r="T54" s="50">
        <f t="shared" si="10"/>
        <v>7084</v>
      </c>
      <c r="U54" s="50">
        <v>1560</v>
      </c>
      <c r="V54" s="50">
        <v>0</v>
      </c>
      <c r="W54" s="50">
        <f t="shared" si="11"/>
        <v>1560</v>
      </c>
      <c r="X54" s="41">
        <f>(T54-V54)/T54*100</f>
        <v>100</v>
      </c>
      <c r="Y54" s="41">
        <f t="shared" si="13"/>
        <v>0</v>
      </c>
      <c r="Z54" s="50"/>
      <c r="AA54" s="50"/>
      <c r="AB54" s="50"/>
    </row>
    <row r="55" spans="1:28" s="19" customFormat="1" ht="15.75" customHeight="1">
      <c r="A55" s="27">
        <v>633</v>
      </c>
      <c r="B55" s="27">
        <v>26</v>
      </c>
      <c r="C55" s="27">
        <v>26</v>
      </c>
      <c r="D55" s="50">
        <v>0</v>
      </c>
      <c r="E55" s="50">
        <v>10</v>
      </c>
      <c r="F55" s="41">
        <f>E55/C55*100</f>
        <v>38.46153846153847</v>
      </c>
      <c r="G55" s="50">
        <v>14</v>
      </c>
      <c r="H55" s="41">
        <f>G55/C55*100</f>
        <v>53.84615384615385</v>
      </c>
      <c r="I55" s="50"/>
      <c r="J55" s="41">
        <f>I55/C55*100</f>
        <v>0</v>
      </c>
      <c r="K55" s="50">
        <v>2</v>
      </c>
      <c r="L55" s="41">
        <f t="shared" si="14"/>
        <v>7.6923076923076925</v>
      </c>
      <c r="M55" s="50"/>
      <c r="N55" s="41">
        <f>M55/C55*100</f>
        <v>0</v>
      </c>
      <c r="O55" s="50"/>
      <c r="P55" s="41">
        <f>O55/C55*100</f>
        <v>0</v>
      </c>
      <c r="Q55" s="41">
        <f>SUM(E55,G55,I55)/C55*100</f>
        <v>92.3076923076923</v>
      </c>
      <c r="R55" s="41">
        <f>SUM(E55,G55,I55,K55,M55)/C55*100</f>
        <v>100</v>
      </c>
      <c r="S55" s="50">
        <v>308</v>
      </c>
      <c r="T55" s="50">
        <f t="shared" si="10"/>
        <v>8008</v>
      </c>
      <c r="U55" s="50">
        <v>1844</v>
      </c>
      <c r="V55" s="50">
        <v>0</v>
      </c>
      <c r="W55" s="50">
        <f t="shared" si="11"/>
        <v>1844</v>
      </c>
      <c r="X55" s="41">
        <f>(T55-V55)/T55*100</f>
        <v>100</v>
      </c>
      <c r="Y55" s="41">
        <f t="shared" si="13"/>
        <v>0</v>
      </c>
      <c r="Z55" s="50">
        <v>1</v>
      </c>
      <c r="AA55" s="50"/>
      <c r="AB55" s="50"/>
    </row>
    <row r="56" spans="1:28" s="19" customFormat="1" ht="15.75">
      <c r="A56" s="27" t="s">
        <v>54</v>
      </c>
      <c r="B56" s="27">
        <v>22</v>
      </c>
      <c r="C56" s="27">
        <v>22</v>
      </c>
      <c r="D56" s="50">
        <v>0</v>
      </c>
      <c r="E56" s="50"/>
      <c r="F56" s="41">
        <f>E56/C56*100</f>
        <v>0</v>
      </c>
      <c r="G56" s="50">
        <v>6</v>
      </c>
      <c r="H56" s="41">
        <f>G56/C56*100</f>
        <v>27.27272727272727</v>
      </c>
      <c r="I56" s="50"/>
      <c r="J56" s="41">
        <f>I56/C56*100</f>
        <v>0</v>
      </c>
      <c r="K56" s="50">
        <v>14</v>
      </c>
      <c r="L56" s="41">
        <f t="shared" si="14"/>
        <v>63.63636363636363</v>
      </c>
      <c r="M56" s="50">
        <v>1</v>
      </c>
      <c r="N56" s="41">
        <f>M56/C56*100</f>
        <v>4.545454545454546</v>
      </c>
      <c r="O56" s="50">
        <v>1</v>
      </c>
      <c r="P56" s="41">
        <f>O56/C56*100</f>
        <v>4.545454545454546</v>
      </c>
      <c r="Q56" s="41">
        <f>SUM(E56,G56,I56)/C56*100</f>
        <v>27.27272727272727</v>
      </c>
      <c r="R56" s="41">
        <f>SUM(E56,G56,I56,K56,M56)/C56*100</f>
        <v>95.45454545454545</v>
      </c>
      <c r="S56" s="50">
        <v>308</v>
      </c>
      <c r="T56" s="50">
        <f t="shared" si="10"/>
        <v>6776</v>
      </c>
      <c r="U56" s="50">
        <v>770</v>
      </c>
      <c r="V56" s="50">
        <v>0</v>
      </c>
      <c r="W56" s="50">
        <f t="shared" si="11"/>
        <v>770</v>
      </c>
      <c r="X56" s="41">
        <f>(T56-V56)/T56*100</f>
        <v>100</v>
      </c>
      <c r="Y56" s="41">
        <f t="shared" si="13"/>
        <v>0</v>
      </c>
      <c r="Z56" s="50"/>
      <c r="AA56" s="50"/>
      <c r="AB56" s="50"/>
    </row>
    <row r="57" spans="1:28" s="19" customFormat="1" ht="15.75" customHeight="1">
      <c r="A57" s="27" t="s">
        <v>70</v>
      </c>
      <c r="B57" s="27">
        <v>15</v>
      </c>
      <c r="C57" s="27">
        <v>15</v>
      </c>
      <c r="D57" s="50">
        <v>0</v>
      </c>
      <c r="E57" s="50"/>
      <c r="F57" s="41">
        <f>E57/C57*100</f>
        <v>0</v>
      </c>
      <c r="G57" s="50">
        <v>3</v>
      </c>
      <c r="H57" s="41">
        <f>G57/C57*100</f>
        <v>20</v>
      </c>
      <c r="I57" s="50"/>
      <c r="J57" s="41">
        <f>I57/C57*100</f>
        <v>0</v>
      </c>
      <c r="K57" s="50">
        <v>9</v>
      </c>
      <c r="L57" s="41">
        <f t="shared" si="14"/>
        <v>60</v>
      </c>
      <c r="M57" s="50">
        <v>3</v>
      </c>
      <c r="N57" s="41">
        <f>M57/C57*100</f>
        <v>20</v>
      </c>
      <c r="O57" s="50"/>
      <c r="P57" s="41">
        <f>O57/C57*100</f>
        <v>0</v>
      </c>
      <c r="Q57" s="41">
        <f>SUM(E57,G57,I57)/C57*100</f>
        <v>20</v>
      </c>
      <c r="R57" s="41">
        <f>SUM(E57,G57,I57,K57,M57)/C57*100</f>
        <v>100</v>
      </c>
      <c r="S57" s="50">
        <v>308</v>
      </c>
      <c r="T57" s="50">
        <f t="shared" si="10"/>
        <v>4620</v>
      </c>
      <c r="U57" s="50">
        <v>1599</v>
      </c>
      <c r="V57" s="43">
        <v>0</v>
      </c>
      <c r="W57" s="50">
        <f t="shared" si="11"/>
        <v>1599</v>
      </c>
      <c r="X57" s="41">
        <f>(T57-V57)/T57*100</f>
        <v>100</v>
      </c>
      <c r="Y57" s="41">
        <f t="shared" si="13"/>
        <v>0</v>
      </c>
      <c r="Z57" s="50"/>
      <c r="AA57" s="50">
        <v>1</v>
      </c>
      <c r="AB57" s="50"/>
    </row>
    <row r="58" spans="1:28" s="19" customFormat="1" ht="15.75">
      <c r="A58" s="27" t="s">
        <v>14</v>
      </c>
      <c r="B58" s="27">
        <f>SUM(B48:B57)</f>
        <v>216</v>
      </c>
      <c r="C58" s="27">
        <f>SUM(C48:C57)</f>
        <v>214</v>
      </c>
      <c r="D58" s="27">
        <f>SUM(D48:D57)</f>
        <v>2</v>
      </c>
      <c r="E58" s="27">
        <f>SUM(E48:E57)</f>
        <v>14</v>
      </c>
      <c r="F58" s="16">
        <f>AVERAGE(F48:F57)</f>
        <v>5.60979020979021</v>
      </c>
      <c r="G58" s="27">
        <f>SUM(G48:G57)</f>
        <v>71</v>
      </c>
      <c r="H58" s="16">
        <f>AVERAGE(H48:H57)</f>
        <v>34.00844373018286</v>
      </c>
      <c r="I58" s="27">
        <f>SUM(I48:I57)</f>
        <v>3</v>
      </c>
      <c r="J58" s="16">
        <f>AVERAGE(J48:J57)</f>
        <v>1.8347826086956522</v>
      </c>
      <c r="K58" s="27">
        <f>SUM(K48:K57)</f>
        <v>114</v>
      </c>
      <c r="L58" s="16">
        <f>AVERAGE(L48:L57)</f>
        <v>52.63759139411313</v>
      </c>
      <c r="M58" s="27">
        <f>SUM(M48:M57)</f>
        <v>6</v>
      </c>
      <c r="N58" s="16">
        <f>AVERAGE(N48:N57)</f>
        <v>3.3852813852813854</v>
      </c>
      <c r="O58" s="27">
        <f>SUM(O48:O57)</f>
        <v>6</v>
      </c>
      <c r="P58" s="16">
        <f>AVERAGE(P48:P57)</f>
        <v>2.524110671936759</v>
      </c>
      <c r="Q58" s="16">
        <f>AVERAGE(Q48:Q57)</f>
        <v>41.45301654866872</v>
      </c>
      <c r="R58" s="16">
        <f>AVERAGE(R48:R57)</f>
        <v>97.47588932806325</v>
      </c>
      <c r="S58" s="18">
        <f>SUM(S48:S57)</f>
        <v>3080</v>
      </c>
      <c r="T58" s="18">
        <f>SUM(T48:T57)</f>
        <v>66528</v>
      </c>
      <c r="U58" s="18">
        <f>SUM(U48:U57)</f>
        <v>11390</v>
      </c>
      <c r="V58" s="18">
        <f>SUM(V48:V57)</f>
        <v>647</v>
      </c>
      <c r="W58" s="18">
        <f>SUM(W48:W57)</f>
        <v>10743</v>
      </c>
      <c r="X58" s="16">
        <f>AVERAGE(X48:X57)</f>
        <v>99.15850340136055</v>
      </c>
      <c r="Y58" s="16">
        <f>AVERAGE(Y48:Y57)</f>
        <v>2.591809523809524</v>
      </c>
      <c r="Z58" s="18">
        <f aca="true" t="shared" si="15" ref="T58:AB58">SUM(Z48:Z57)</f>
        <v>8</v>
      </c>
      <c r="AA58" s="18">
        <f t="shared" si="15"/>
        <v>5</v>
      </c>
      <c r="AB58" s="18">
        <f t="shared" si="15"/>
        <v>0</v>
      </c>
    </row>
    <row r="59" s="19" customFormat="1" ht="15"/>
    <row r="60" spans="1:28" s="19" customFormat="1" ht="15.75">
      <c r="A60" s="71" t="s">
        <v>0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</row>
    <row r="61" spans="1:28" s="19" customFormat="1" ht="15.75">
      <c r="A61" s="76" t="s">
        <v>58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</row>
    <row r="62" spans="1:28" s="19" customFormat="1" ht="15.75">
      <c r="A62" s="76" t="s">
        <v>39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</row>
    <row r="63" spans="1:28" s="28" customFormat="1" ht="25.5" customHeight="1">
      <c r="A63" s="75" t="s">
        <v>30</v>
      </c>
      <c r="B63" s="75" t="s">
        <v>33</v>
      </c>
      <c r="C63" s="75" t="s">
        <v>32</v>
      </c>
      <c r="D63" s="75" t="s">
        <v>31</v>
      </c>
      <c r="E63" s="75" t="s">
        <v>1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 t="s">
        <v>2</v>
      </c>
      <c r="R63" s="75" t="s">
        <v>3</v>
      </c>
      <c r="S63" s="62" t="s">
        <v>44</v>
      </c>
      <c r="T63" s="75" t="s">
        <v>4</v>
      </c>
      <c r="U63" s="75" t="s">
        <v>5</v>
      </c>
      <c r="V63" s="75"/>
      <c r="W63" s="75"/>
      <c r="X63" s="75" t="s">
        <v>6</v>
      </c>
      <c r="Y63" s="75" t="s">
        <v>7</v>
      </c>
      <c r="Z63" s="75" t="s">
        <v>8</v>
      </c>
      <c r="AA63" s="75" t="s">
        <v>9</v>
      </c>
      <c r="AB63" s="75" t="s">
        <v>10</v>
      </c>
    </row>
    <row r="64" spans="1:28" s="28" customFormat="1" ht="26.25" customHeight="1">
      <c r="A64" s="75"/>
      <c r="B64" s="75"/>
      <c r="C64" s="75"/>
      <c r="D64" s="75"/>
      <c r="E64" s="50" t="s">
        <v>17</v>
      </c>
      <c r="F64" s="50" t="s">
        <v>15</v>
      </c>
      <c r="G64" s="50" t="s">
        <v>16</v>
      </c>
      <c r="H64" s="50" t="s">
        <v>15</v>
      </c>
      <c r="I64" s="50" t="s">
        <v>18</v>
      </c>
      <c r="J64" s="50" t="s">
        <v>15</v>
      </c>
      <c r="K64" s="50" t="s">
        <v>19</v>
      </c>
      <c r="L64" s="50" t="s">
        <v>15</v>
      </c>
      <c r="M64" s="50">
        <v>3</v>
      </c>
      <c r="N64" s="50" t="s">
        <v>15</v>
      </c>
      <c r="O64" s="50">
        <v>2</v>
      </c>
      <c r="P64" s="50" t="s">
        <v>15</v>
      </c>
      <c r="Q64" s="75"/>
      <c r="R64" s="75"/>
      <c r="S64" s="63"/>
      <c r="T64" s="75"/>
      <c r="U64" s="50" t="s">
        <v>11</v>
      </c>
      <c r="V64" s="50" t="s">
        <v>12</v>
      </c>
      <c r="W64" s="50" t="s">
        <v>13</v>
      </c>
      <c r="X64" s="75"/>
      <c r="Y64" s="75"/>
      <c r="Z64" s="75"/>
      <c r="AA64" s="75"/>
      <c r="AB64" s="75"/>
    </row>
    <row r="65" spans="1:28" s="28" customFormat="1" ht="15.75">
      <c r="A65" s="27">
        <v>713</v>
      </c>
      <c r="B65" s="27">
        <v>25</v>
      </c>
      <c r="C65" s="27">
        <v>24</v>
      </c>
      <c r="D65" s="50">
        <v>1</v>
      </c>
      <c r="E65" s="50">
        <v>2</v>
      </c>
      <c r="F65" s="41">
        <f>E65/C65*100</f>
        <v>8.333333333333332</v>
      </c>
      <c r="G65" s="50">
        <v>11</v>
      </c>
      <c r="H65" s="41">
        <f>G65/C65*100</f>
        <v>45.83333333333333</v>
      </c>
      <c r="I65" s="50"/>
      <c r="J65" s="41">
        <f>I65/C65*100</f>
        <v>0</v>
      </c>
      <c r="K65" s="50">
        <v>11</v>
      </c>
      <c r="L65" s="41">
        <f>K65/C65*100</f>
        <v>45.83333333333333</v>
      </c>
      <c r="M65" s="50"/>
      <c r="N65" s="41">
        <f>M65/C65*100</f>
        <v>0</v>
      </c>
      <c r="O65" s="50"/>
      <c r="P65" s="41">
        <f>O65/C65*100</f>
        <v>0</v>
      </c>
      <c r="Q65" s="41">
        <f>SUM(E65,G65,I65)/C65*100</f>
        <v>54.166666666666664</v>
      </c>
      <c r="R65" s="41">
        <f>SUM(E65,G65,I65,K65,M65)/C65*100</f>
        <v>100</v>
      </c>
      <c r="S65" s="50">
        <v>308</v>
      </c>
      <c r="T65" s="50">
        <f>B65*S65</f>
        <v>7700</v>
      </c>
      <c r="U65" s="50">
        <v>952</v>
      </c>
      <c r="V65" s="50">
        <v>20</v>
      </c>
      <c r="W65" s="50">
        <f>U65-V65</f>
        <v>932</v>
      </c>
      <c r="X65" s="41">
        <f>(T65-V65)/T65*100</f>
        <v>99.74025974025975</v>
      </c>
      <c r="Y65" s="41">
        <f>V65/B65</f>
        <v>0.8</v>
      </c>
      <c r="Z65" s="50"/>
      <c r="AA65" s="50"/>
      <c r="AB65" s="50"/>
    </row>
    <row r="66" spans="1:28" s="19" customFormat="1" ht="15.75">
      <c r="A66" s="27">
        <v>721</v>
      </c>
      <c r="B66" s="27">
        <v>23</v>
      </c>
      <c r="C66" s="27">
        <v>23</v>
      </c>
      <c r="D66" s="50">
        <v>0</v>
      </c>
      <c r="E66" s="50"/>
      <c r="F66" s="41">
        <f>E66/C66*100</f>
        <v>0</v>
      </c>
      <c r="G66" s="50">
        <v>13</v>
      </c>
      <c r="H66" s="41">
        <f>G66/C66*100</f>
        <v>56.52173913043478</v>
      </c>
      <c r="I66" s="50">
        <v>1</v>
      </c>
      <c r="J66" s="41">
        <f>I66/C66*100</f>
        <v>4.3478260869565215</v>
      </c>
      <c r="K66" s="50">
        <v>9</v>
      </c>
      <c r="L66" s="41">
        <f>K66/C66*100</f>
        <v>39.130434782608695</v>
      </c>
      <c r="M66" s="50"/>
      <c r="N66" s="41">
        <f>M66/C66*100</f>
        <v>0</v>
      </c>
      <c r="O66" s="50"/>
      <c r="P66" s="41">
        <f>O66/C66*100</f>
        <v>0</v>
      </c>
      <c r="Q66" s="41">
        <f>SUM(E66,G66,I66)/C66*100</f>
        <v>60.86956521739131</v>
      </c>
      <c r="R66" s="41">
        <f>SUM(E66,G66,I66,K66,M66)/C66*100</f>
        <v>100</v>
      </c>
      <c r="S66" s="50">
        <v>308</v>
      </c>
      <c r="T66" s="50">
        <f>B66*S66</f>
        <v>7084</v>
      </c>
      <c r="U66" s="50">
        <v>1097</v>
      </c>
      <c r="V66" s="50">
        <v>0</v>
      </c>
      <c r="W66" s="50">
        <f>U66-V66</f>
        <v>1097</v>
      </c>
      <c r="X66" s="41">
        <f>(T66-V66)/T66*100</f>
        <v>100</v>
      </c>
      <c r="Y66" s="41">
        <f>V66/B66</f>
        <v>0</v>
      </c>
      <c r="Z66" s="50"/>
      <c r="AA66" s="50">
        <v>2</v>
      </c>
      <c r="AB66" s="50"/>
    </row>
    <row r="67" spans="1:28" s="19" customFormat="1" ht="15.75" customHeight="1">
      <c r="A67" s="27">
        <v>737</v>
      </c>
      <c r="B67" s="27">
        <v>24</v>
      </c>
      <c r="C67" s="27">
        <v>24</v>
      </c>
      <c r="D67" s="50">
        <v>0</v>
      </c>
      <c r="E67" s="50">
        <v>3</v>
      </c>
      <c r="F67" s="41">
        <f>E67/C67*100</f>
        <v>12.5</v>
      </c>
      <c r="G67" s="50">
        <v>18</v>
      </c>
      <c r="H67" s="41">
        <f>G67/C67*100</f>
        <v>75</v>
      </c>
      <c r="I67" s="50">
        <v>2</v>
      </c>
      <c r="J67" s="41">
        <f>I67/C67*100</f>
        <v>8.333333333333332</v>
      </c>
      <c r="K67" s="50"/>
      <c r="L67" s="41">
        <f>K67/C67*100</f>
        <v>0</v>
      </c>
      <c r="M67" s="50">
        <v>1</v>
      </c>
      <c r="N67" s="41">
        <f>M67/C67*100</f>
        <v>4.166666666666666</v>
      </c>
      <c r="O67" s="50"/>
      <c r="P67" s="41">
        <f>O67/C67*100</f>
        <v>0</v>
      </c>
      <c r="Q67" s="41">
        <f>SUM(E67,G67,I67)/C67*100</f>
        <v>95.83333333333334</v>
      </c>
      <c r="R67" s="41">
        <f>SUM(E67,G67,I67,K67,M67)/C67*100</f>
        <v>100</v>
      </c>
      <c r="S67" s="50">
        <v>308</v>
      </c>
      <c r="T67" s="50">
        <f>B67*S67</f>
        <v>7392</v>
      </c>
      <c r="U67" s="50">
        <v>724</v>
      </c>
      <c r="V67" s="43">
        <v>0</v>
      </c>
      <c r="W67" s="50">
        <f>U67-V67</f>
        <v>724</v>
      </c>
      <c r="X67" s="41">
        <f>(T67-V67)/T67*100</f>
        <v>100</v>
      </c>
      <c r="Y67" s="41">
        <f>V67/B67</f>
        <v>0</v>
      </c>
      <c r="Z67" s="50"/>
      <c r="AA67" s="50">
        <v>1</v>
      </c>
      <c r="AB67" s="50"/>
    </row>
    <row r="68" spans="1:28" s="19" customFormat="1" ht="15.75" customHeight="1">
      <c r="A68" s="27" t="s">
        <v>71</v>
      </c>
      <c r="B68" s="27">
        <v>14</v>
      </c>
      <c r="C68" s="27">
        <v>14</v>
      </c>
      <c r="D68" s="50">
        <v>0</v>
      </c>
      <c r="E68" s="50"/>
      <c r="F68" s="41">
        <f>E68/C68*100</f>
        <v>0</v>
      </c>
      <c r="G68" s="50">
        <v>4</v>
      </c>
      <c r="H68" s="41">
        <f>G68/C68*100</f>
        <v>28.57142857142857</v>
      </c>
      <c r="I68" s="50">
        <v>4</v>
      </c>
      <c r="J68" s="41">
        <f>I68/C68*100</f>
        <v>28.57142857142857</v>
      </c>
      <c r="K68" s="50">
        <v>5</v>
      </c>
      <c r="L68" s="41">
        <f>K68/C68*100</f>
        <v>35.714285714285715</v>
      </c>
      <c r="M68" s="50">
        <v>1</v>
      </c>
      <c r="N68" s="41">
        <f>M68/C68*100</f>
        <v>7.142857142857142</v>
      </c>
      <c r="O68" s="50"/>
      <c r="P68" s="41">
        <f>O68/C68*100</f>
        <v>0</v>
      </c>
      <c r="Q68" s="41">
        <f>SUM(E68,G68,I68)/C68*100</f>
        <v>57.14285714285714</v>
      </c>
      <c r="R68" s="41">
        <f>SUM(E68,G68,I68,K68,M68)/C68*100</f>
        <v>100</v>
      </c>
      <c r="S68" s="50">
        <v>308</v>
      </c>
      <c r="T68" s="50">
        <f>B68*S68</f>
        <v>4312</v>
      </c>
      <c r="U68" s="50">
        <v>1786</v>
      </c>
      <c r="V68" s="43">
        <v>6</v>
      </c>
      <c r="W68" s="50">
        <f>U68-V68</f>
        <v>1780</v>
      </c>
      <c r="X68" s="41">
        <f>(T68-V68)/T68*100</f>
        <v>99.860853432282</v>
      </c>
      <c r="Y68" s="41">
        <f>V68/B68</f>
        <v>0.42857142857142855</v>
      </c>
      <c r="Z68" s="50"/>
      <c r="AA68" s="50"/>
      <c r="AB68" s="50"/>
    </row>
    <row r="69" spans="1:28" s="19" customFormat="1" ht="15.75">
      <c r="A69" s="27" t="s">
        <v>14</v>
      </c>
      <c r="B69" s="27">
        <f>SUM(B65:B68)</f>
        <v>86</v>
      </c>
      <c r="C69" s="27">
        <f>SUM(C65:C68)</f>
        <v>85</v>
      </c>
      <c r="D69" s="27">
        <f>SUM(D65:D68)</f>
        <v>1</v>
      </c>
      <c r="E69" s="27">
        <f>SUM(E65:E68)</f>
        <v>5</v>
      </c>
      <c r="F69" s="16">
        <f>AVERAGE(F65:F68)</f>
        <v>5.208333333333333</v>
      </c>
      <c r="G69" s="27">
        <f>SUM(G65:G68)</f>
        <v>46</v>
      </c>
      <c r="H69" s="16">
        <f>AVERAGE(H65:H68)</f>
        <v>51.48162525879917</v>
      </c>
      <c r="I69" s="27">
        <f>SUM(I65:I68)</f>
        <v>7</v>
      </c>
      <c r="J69" s="16">
        <f>AVERAGE(J65:J68)</f>
        <v>10.313146997929605</v>
      </c>
      <c r="K69" s="27">
        <f>SUM(K65:K68)</f>
        <v>25</v>
      </c>
      <c r="L69" s="16">
        <f>AVERAGE(L65:L68)</f>
        <v>30.16951345755694</v>
      </c>
      <c r="M69" s="27">
        <f>SUM(M65:M68)</f>
        <v>2</v>
      </c>
      <c r="N69" s="16">
        <f>AVERAGE(N65:N68)</f>
        <v>2.827380952380952</v>
      </c>
      <c r="O69" s="27">
        <f>SUM(O65:O68)</f>
        <v>0</v>
      </c>
      <c r="P69" s="16">
        <f>AVERAGE(P65:P68)</f>
        <v>0</v>
      </c>
      <c r="Q69" s="16">
        <f>AVERAGE(Q65:Q68)</f>
        <v>67.00310559006212</v>
      </c>
      <c r="R69" s="16">
        <f>AVERAGE(R65:R68)</f>
        <v>100</v>
      </c>
      <c r="S69" s="18">
        <f>SUM(S65:S68)</f>
        <v>1232</v>
      </c>
      <c r="T69" s="18">
        <f>SUM(T65:T68)</f>
        <v>26488</v>
      </c>
      <c r="U69" s="18">
        <f>SUM(U65:U68)</f>
        <v>4559</v>
      </c>
      <c r="V69" s="18">
        <f>SUM(V65:V68)</f>
        <v>26</v>
      </c>
      <c r="W69" s="18">
        <f>SUM(W65:W68)</f>
        <v>4533</v>
      </c>
      <c r="X69" s="16">
        <f>AVERAGE(X65:X68)</f>
        <v>99.90027829313543</v>
      </c>
      <c r="Y69" s="16">
        <f>AVERAGE(Y65:Y68)</f>
        <v>0.30714285714285716</v>
      </c>
      <c r="Z69" s="18">
        <f aca="true" t="shared" si="16" ref="T69:AB69">SUM(Z65:Z68)</f>
        <v>0</v>
      </c>
      <c r="AA69" s="18">
        <f t="shared" si="16"/>
        <v>3</v>
      </c>
      <c r="AB69" s="18">
        <f t="shared" si="16"/>
        <v>0</v>
      </c>
    </row>
    <row r="70" spans="1:28" s="19" customFormat="1" ht="15.75">
      <c r="A70" s="34"/>
      <c r="B70" s="34"/>
      <c r="C70" s="34"/>
      <c r="D70" s="34"/>
      <c r="E70" s="34"/>
      <c r="F70" s="36"/>
      <c r="G70" s="34"/>
      <c r="H70" s="36"/>
      <c r="I70" s="35"/>
      <c r="J70" s="36"/>
      <c r="K70" s="35"/>
      <c r="L70" s="36"/>
      <c r="M70" s="35"/>
      <c r="N70" s="36"/>
      <c r="O70" s="35"/>
      <c r="P70" s="36"/>
      <c r="Q70" s="37"/>
      <c r="R70" s="37"/>
      <c r="S70" s="38"/>
      <c r="T70" s="38"/>
      <c r="U70" s="38"/>
      <c r="V70" s="38"/>
      <c r="W70" s="38"/>
      <c r="X70" s="37"/>
      <c r="Y70" s="36"/>
      <c r="Z70" s="35"/>
      <c r="AA70" s="35"/>
      <c r="AB70" s="35"/>
    </row>
    <row r="71" spans="1:28" s="19" customFormat="1" ht="15.75">
      <c r="A71" s="71" t="s">
        <v>0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</row>
    <row r="72" spans="1:28" s="19" customFormat="1" ht="15.75">
      <c r="A72" s="76" t="s">
        <v>58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</row>
    <row r="73" spans="1:28" s="19" customFormat="1" ht="12.75" customHeight="1">
      <c r="A73" s="75" t="s">
        <v>30</v>
      </c>
      <c r="B73" s="75" t="s">
        <v>33</v>
      </c>
      <c r="C73" s="75" t="s">
        <v>32</v>
      </c>
      <c r="D73" s="75" t="s">
        <v>31</v>
      </c>
      <c r="E73" s="75" t="s">
        <v>1</v>
      </c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 t="s">
        <v>2</v>
      </c>
      <c r="R73" s="75" t="s">
        <v>3</v>
      </c>
      <c r="S73" s="62" t="s">
        <v>44</v>
      </c>
      <c r="T73" s="75" t="s">
        <v>4</v>
      </c>
      <c r="U73" s="75" t="s">
        <v>5</v>
      </c>
      <c r="V73" s="75"/>
      <c r="W73" s="75"/>
      <c r="X73" s="75" t="s">
        <v>6</v>
      </c>
      <c r="Y73" s="75" t="s">
        <v>7</v>
      </c>
      <c r="Z73" s="75" t="s">
        <v>8</v>
      </c>
      <c r="AA73" s="75" t="s">
        <v>9</v>
      </c>
      <c r="AB73" s="75" t="s">
        <v>10</v>
      </c>
    </row>
    <row r="74" spans="1:28" s="19" customFormat="1" ht="45">
      <c r="A74" s="75"/>
      <c r="B74" s="75"/>
      <c r="C74" s="75"/>
      <c r="D74" s="75"/>
      <c r="E74" s="50" t="s">
        <v>17</v>
      </c>
      <c r="F74" s="50" t="s">
        <v>15</v>
      </c>
      <c r="G74" s="50" t="s">
        <v>16</v>
      </c>
      <c r="H74" s="50" t="s">
        <v>15</v>
      </c>
      <c r="I74" s="50" t="s">
        <v>18</v>
      </c>
      <c r="J74" s="50" t="s">
        <v>15</v>
      </c>
      <c r="K74" s="50" t="s">
        <v>19</v>
      </c>
      <c r="L74" s="50" t="s">
        <v>15</v>
      </c>
      <c r="M74" s="50">
        <v>3</v>
      </c>
      <c r="N74" s="50" t="s">
        <v>15</v>
      </c>
      <c r="O74" s="50">
        <v>2</v>
      </c>
      <c r="P74" s="50" t="s">
        <v>15</v>
      </c>
      <c r="Q74" s="75"/>
      <c r="R74" s="75"/>
      <c r="S74" s="63"/>
      <c r="T74" s="75"/>
      <c r="U74" s="50" t="s">
        <v>11</v>
      </c>
      <c r="V74" s="50" t="s">
        <v>12</v>
      </c>
      <c r="W74" s="50" t="s">
        <v>13</v>
      </c>
      <c r="X74" s="75"/>
      <c r="Y74" s="75"/>
      <c r="Z74" s="75"/>
      <c r="AA74" s="75"/>
      <c r="AB74" s="75"/>
    </row>
    <row r="75" spans="1:28" s="19" customFormat="1" ht="15.75">
      <c r="A75" s="11" t="s">
        <v>26</v>
      </c>
      <c r="B75" s="27">
        <f aca="true" t="shared" si="17" ref="B75:AB75">B15</f>
        <v>206</v>
      </c>
      <c r="C75" s="27">
        <f t="shared" si="17"/>
        <v>201</v>
      </c>
      <c r="D75" s="27">
        <f t="shared" si="17"/>
        <v>5</v>
      </c>
      <c r="E75" s="27">
        <f t="shared" si="17"/>
        <v>2</v>
      </c>
      <c r="F75" s="16">
        <f t="shared" si="17"/>
        <v>1.0341510341510343</v>
      </c>
      <c r="G75" s="27">
        <f t="shared" si="17"/>
        <v>31</v>
      </c>
      <c r="H75" s="27">
        <f t="shared" si="17"/>
        <v>16.70365142104272</v>
      </c>
      <c r="I75" s="27">
        <f t="shared" si="17"/>
        <v>6</v>
      </c>
      <c r="J75" s="16">
        <f t="shared" si="17"/>
        <v>3.1265031265031262</v>
      </c>
      <c r="K75" s="27">
        <f t="shared" si="17"/>
        <v>143</v>
      </c>
      <c r="L75" s="16">
        <f t="shared" si="17"/>
        <v>69.9583307192003</v>
      </c>
      <c r="M75" s="27">
        <f t="shared" si="17"/>
        <v>5</v>
      </c>
      <c r="N75" s="16">
        <f t="shared" si="17"/>
        <v>2.726478030825857</v>
      </c>
      <c r="O75" s="27">
        <f t="shared" si="17"/>
        <v>14</v>
      </c>
      <c r="P75" s="16">
        <f t="shared" si="17"/>
        <v>6.450885668276972</v>
      </c>
      <c r="Q75" s="16">
        <f t="shared" si="17"/>
        <v>20.864305581696886</v>
      </c>
      <c r="R75" s="16">
        <f t="shared" si="17"/>
        <v>93.54911433172303</v>
      </c>
      <c r="S75" s="18">
        <f t="shared" si="17"/>
        <v>2764</v>
      </c>
      <c r="T75" s="27">
        <f t="shared" si="17"/>
        <v>63250</v>
      </c>
      <c r="U75" s="27">
        <f t="shared" si="17"/>
        <v>7357</v>
      </c>
      <c r="V75" s="27">
        <f t="shared" si="17"/>
        <v>1184</v>
      </c>
      <c r="W75" s="27">
        <f t="shared" si="17"/>
        <v>6173</v>
      </c>
      <c r="X75" s="16">
        <f t="shared" si="17"/>
        <v>98.25301342023198</v>
      </c>
      <c r="Y75" s="16">
        <f t="shared" si="17"/>
        <v>5.369470899470899</v>
      </c>
      <c r="Z75" s="27">
        <f t="shared" si="17"/>
        <v>0</v>
      </c>
      <c r="AA75" s="27">
        <f t="shared" si="17"/>
        <v>1</v>
      </c>
      <c r="AB75" s="27">
        <f t="shared" si="17"/>
        <v>0</v>
      </c>
    </row>
    <row r="76" spans="1:28" s="19" customFormat="1" ht="15.75">
      <c r="A76" s="11" t="s">
        <v>43</v>
      </c>
      <c r="B76" s="27">
        <f aca="true" t="shared" si="18" ref="B76:AB76">B41</f>
        <v>139</v>
      </c>
      <c r="C76" s="27">
        <f t="shared" si="18"/>
        <v>139</v>
      </c>
      <c r="D76" s="27">
        <f t="shared" si="18"/>
        <v>0</v>
      </c>
      <c r="E76" s="27">
        <f t="shared" si="18"/>
        <v>2</v>
      </c>
      <c r="F76" s="16">
        <f t="shared" si="18"/>
        <v>1.5873015873015872</v>
      </c>
      <c r="G76" s="27">
        <f t="shared" si="18"/>
        <v>28</v>
      </c>
      <c r="H76" s="16">
        <f t="shared" si="18"/>
        <v>20.7478354978355</v>
      </c>
      <c r="I76" s="27">
        <f t="shared" si="18"/>
        <v>2</v>
      </c>
      <c r="J76" s="16">
        <f t="shared" si="18"/>
        <v>1.5151515151515154</v>
      </c>
      <c r="K76" s="27">
        <f t="shared" si="18"/>
        <v>93</v>
      </c>
      <c r="L76" s="16">
        <f t="shared" si="18"/>
        <v>66.30555555555554</v>
      </c>
      <c r="M76" s="27">
        <f t="shared" si="18"/>
        <v>5</v>
      </c>
      <c r="N76" s="16">
        <f t="shared" si="18"/>
        <v>3.7608225108225106</v>
      </c>
      <c r="O76" s="27">
        <f t="shared" si="18"/>
        <v>9</v>
      </c>
      <c r="P76" s="16">
        <f t="shared" si="18"/>
        <v>6.083333333333333</v>
      </c>
      <c r="Q76" s="16">
        <f t="shared" si="18"/>
        <v>23.850288600288604</v>
      </c>
      <c r="R76" s="16">
        <f t="shared" si="18"/>
        <v>93.91666666666667</v>
      </c>
      <c r="S76" s="18">
        <f t="shared" si="18"/>
        <v>1856</v>
      </c>
      <c r="T76" s="27">
        <f t="shared" si="18"/>
        <v>42984</v>
      </c>
      <c r="U76" s="27">
        <f t="shared" si="18"/>
        <v>7242</v>
      </c>
      <c r="V76" s="27">
        <f t="shared" si="18"/>
        <v>456</v>
      </c>
      <c r="W76" s="27">
        <f t="shared" si="18"/>
        <v>6786</v>
      </c>
      <c r="X76" s="16">
        <f t="shared" si="18"/>
        <v>98.91574986461349</v>
      </c>
      <c r="Y76" s="16">
        <f t="shared" si="18"/>
        <v>3.3636976911976912</v>
      </c>
      <c r="Z76" s="27">
        <f t="shared" si="18"/>
        <v>0</v>
      </c>
      <c r="AA76" s="27">
        <f t="shared" si="18"/>
        <v>0</v>
      </c>
      <c r="AB76" s="27">
        <f t="shared" si="18"/>
        <v>0</v>
      </c>
    </row>
    <row r="77" spans="1:28" s="19" customFormat="1" ht="15.75">
      <c r="A77" s="11" t="s">
        <v>35</v>
      </c>
      <c r="B77" s="27">
        <f aca="true" t="shared" si="19" ref="B77:M77">B27</f>
        <v>107</v>
      </c>
      <c r="C77" s="27">
        <f t="shared" si="19"/>
        <v>103</v>
      </c>
      <c r="D77" s="27">
        <f t="shared" si="19"/>
        <v>4</v>
      </c>
      <c r="E77" s="27">
        <f t="shared" si="19"/>
        <v>3</v>
      </c>
      <c r="F77" s="16">
        <f t="shared" si="19"/>
        <v>2.7272727272727275</v>
      </c>
      <c r="G77" s="27">
        <f t="shared" si="19"/>
        <v>20</v>
      </c>
      <c r="H77" s="27">
        <f t="shared" si="19"/>
        <v>19.696969696969695</v>
      </c>
      <c r="I77" s="27">
        <f t="shared" si="19"/>
        <v>7</v>
      </c>
      <c r="J77" s="16">
        <f t="shared" si="19"/>
        <v>7.272727272727272</v>
      </c>
      <c r="K77" s="27">
        <f t="shared" si="19"/>
        <v>67</v>
      </c>
      <c r="L77" s="16">
        <f t="shared" si="19"/>
        <v>65.22727272727272</v>
      </c>
      <c r="M77" s="27">
        <f t="shared" si="19"/>
        <v>1</v>
      </c>
      <c r="N77" s="16">
        <f>N71</f>
        <v>0</v>
      </c>
      <c r="O77" s="27">
        <f aca="true" t="shared" si="20" ref="O77:AB77">O27</f>
        <v>5</v>
      </c>
      <c r="P77" s="16">
        <f t="shared" si="20"/>
        <v>4.166666666666667</v>
      </c>
      <c r="Q77" s="16">
        <f t="shared" si="20"/>
        <v>29.696969696969695</v>
      </c>
      <c r="R77" s="16">
        <f t="shared" si="20"/>
        <v>95.83333333333333</v>
      </c>
      <c r="S77" s="18">
        <f t="shared" si="20"/>
        <v>1548</v>
      </c>
      <c r="T77" s="27">
        <f t="shared" si="20"/>
        <v>33096</v>
      </c>
      <c r="U77" s="27">
        <f t="shared" si="20"/>
        <v>3538</v>
      </c>
      <c r="V77" s="27">
        <f t="shared" si="20"/>
        <v>305</v>
      </c>
      <c r="W77" s="27">
        <f t="shared" si="20"/>
        <v>3233</v>
      </c>
      <c r="X77" s="16">
        <f t="shared" si="20"/>
        <v>98.98756210344838</v>
      </c>
      <c r="Y77" s="16">
        <f t="shared" si="20"/>
        <v>3.137925002533698</v>
      </c>
      <c r="Z77" s="27">
        <f t="shared" si="20"/>
        <v>0</v>
      </c>
      <c r="AA77" s="27">
        <f t="shared" si="20"/>
        <v>1</v>
      </c>
      <c r="AB77" s="27">
        <f t="shared" si="20"/>
        <v>0</v>
      </c>
    </row>
    <row r="78" spans="1:28" s="19" customFormat="1" ht="15.75">
      <c r="A78" s="11" t="s">
        <v>45</v>
      </c>
      <c r="B78" s="27">
        <f aca="true" t="shared" si="21" ref="B78:AB78">B58</f>
        <v>216</v>
      </c>
      <c r="C78" s="27">
        <f t="shared" si="21"/>
        <v>214</v>
      </c>
      <c r="D78" s="27">
        <f t="shared" si="21"/>
        <v>2</v>
      </c>
      <c r="E78" s="27">
        <f t="shared" si="21"/>
        <v>14</v>
      </c>
      <c r="F78" s="16">
        <f t="shared" si="21"/>
        <v>5.60979020979021</v>
      </c>
      <c r="G78" s="27">
        <f t="shared" si="21"/>
        <v>71</v>
      </c>
      <c r="H78" s="27">
        <f t="shared" si="21"/>
        <v>34.00844373018286</v>
      </c>
      <c r="I78" s="27">
        <f t="shared" si="21"/>
        <v>3</v>
      </c>
      <c r="J78" s="16">
        <f t="shared" si="21"/>
        <v>1.8347826086956522</v>
      </c>
      <c r="K78" s="27">
        <f t="shared" si="21"/>
        <v>114</v>
      </c>
      <c r="L78" s="16">
        <f t="shared" si="21"/>
        <v>52.63759139411313</v>
      </c>
      <c r="M78" s="27">
        <f t="shared" si="21"/>
        <v>6</v>
      </c>
      <c r="N78" s="16">
        <f t="shared" si="21"/>
        <v>3.3852813852813854</v>
      </c>
      <c r="O78" s="27">
        <f t="shared" si="21"/>
        <v>6</v>
      </c>
      <c r="P78" s="16">
        <f t="shared" si="21"/>
        <v>2.524110671936759</v>
      </c>
      <c r="Q78" s="16">
        <f t="shared" si="21"/>
        <v>41.45301654866872</v>
      </c>
      <c r="R78" s="16">
        <f t="shared" si="21"/>
        <v>97.47588932806325</v>
      </c>
      <c r="S78" s="27">
        <f t="shared" si="21"/>
        <v>3080</v>
      </c>
      <c r="T78" s="27">
        <f t="shared" si="21"/>
        <v>66528</v>
      </c>
      <c r="U78" s="27">
        <f t="shared" si="21"/>
        <v>11390</v>
      </c>
      <c r="V78" s="27">
        <f t="shared" si="21"/>
        <v>647</v>
      </c>
      <c r="W78" s="27">
        <f t="shared" si="21"/>
        <v>10743</v>
      </c>
      <c r="X78" s="16">
        <f t="shared" si="21"/>
        <v>99.15850340136055</v>
      </c>
      <c r="Y78" s="16">
        <f t="shared" si="21"/>
        <v>2.591809523809524</v>
      </c>
      <c r="Z78" s="27">
        <f t="shared" si="21"/>
        <v>8</v>
      </c>
      <c r="AA78" s="27">
        <f t="shared" si="21"/>
        <v>5</v>
      </c>
      <c r="AB78" s="27">
        <f t="shared" si="21"/>
        <v>0</v>
      </c>
    </row>
    <row r="79" spans="1:28" s="19" customFormat="1" ht="15.75">
      <c r="A79" s="11" t="s">
        <v>46</v>
      </c>
      <c r="B79" s="27">
        <f>B69</f>
        <v>86</v>
      </c>
      <c r="C79" s="27">
        <f aca="true" t="shared" si="22" ref="C79:AB79">C69</f>
        <v>85</v>
      </c>
      <c r="D79" s="27">
        <f t="shared" si="22"/>
        <v>1</v>
      </c>
      <c r="E79" s="27">
        <f t="shared" si="22"/>
        <v>5</v>
      </c>
      <c r="F79" s="16">
        <f t="shared" si="22"/>
        <v>5.208333333333333</v>
      </c>
      <c r="G79" s="27">
        <f t="shared" si="22"/>
        <v>46</v>
      </c>
      <c r="H79" s="27">
        <f t="shared" si="22"/>
        <v>51.48162525879917</v>
      </c>
      <c r="I79" s="27">
        <f t="shared" si="22"/>
        <v>7</v>
      </c>
      <c r="J79" s="16">
        <f t="shared" si="22"/>
        <v>10.313146997929605</v>
      </c>
      <c r="K79" s="27">
        <f t="shared" si="22"/>
        <v>25</v>
      </c>
      <c r="L79" s="16">
        <f t="shared" si="22"/>
        <v>30.16951345755694</v>
      </c>
      <c r="M79" s="27">
        <f t="shared" si="22"/>
        <v>2</v>
      </c>
      <c r="N79" s="16">
        <f t="shared" si="22"/>
        <v>2.827380952380952</v>
      </c>
      <c r="O79" s="27">
        <f t="shared" si="22"/>
        <v>0</v>
      </c>
      <c r="P79" s="16">
        <f t="shared" si="22"/>
        <v>0</v>
      </c>
      <c r="Q79" s="16">
        <f t="shared" si="22"/>
        <v>67.00310559006212</v>
      </c>
      <c r="R79" s="16">
        <f t="shared" si="22"/>
        <v>100</v>
      </c>
      <c r="S79" s="27">
        <f t="shared" si="22"/>
        <v>1232</v>
      </c>
      <c r="T79" s="27">
        <f t="shared" si="22"/>
        <v>26488</v>
      </c>
      <c r="U79" s="27">
        <f t="shared" si="22"/>
        <v>4559</v>
      </c>
      <c r="V79" s="27">
        <f t="shared" si="22"/>
        <v>26</v>
      </c>
      <c r="W79" s="27">
        <f t="shared" si="22"/>
        <v>4533</v>
      </c>
      <c r="X79" s="16">
        <f t="shared" si="22"/>
        <v>99.90027829313543</v>
      </c>
      <c r="Y79" s="16">
        <f t="shared" si="22"/>
        <v>0.30714285714285716</v>
      </c>
      <c r="Z79" s="27">
        <f t="shared" si="22"/>
        <v>0</v>
      </c>
      <c r="AA79" s="27">
        <f t="shared" si="22"/>
        <v>3</v>
      </c>
      <c r="AB79" s="27">
        <f t="shared" si="22"/>
        <v>0</v>
      </c>
    </row>
    <row r="80" spans="1:28" s="19" customFormat="1" ht="15.75">
      <c r="A80" s="27" t="s">
        <v>14</v>
      </c>
      <c r="B80" s="27">
        <f>SUM(B75:B79)</f>
        <v>754</v>
      </c>
      <c r="C80" s="27">
        <f>SUM(C75:C79)</f>
        <v>742</v>
      </c>
      <c r="D80" s="27">
        <f>SUM(D75:D79)</f>
        <v>12</v>
      </c>
      <c r="E80" s="27">
        <f>SUM(E75:E79)</f>
        <v>26</v>
      </c>
      <c r="F80" s="16">
        <f>AVERAGE(F75:F79)</f>
        <v>3.2333697783697786</v>
      </c>
      <c r="G80" s="27">
        <f>SUM(G75:G79)</f>
        <v>196</v>
      </c>
      <c r="H80" s="16">
        <f>AVERAGE(H75:H79)</f>
        <v>28.527705120965987</v>
      </c>
      <c r="I80" s="27">
        <f>SUM(I75:I79)</f>
        <v>25</v>
      </c>
      <c r="J80" s="16">
        <f>AVERAGE(J75:J79)</f>
        <v>4.812462304201434</v>
      </c>
      <c r="K80" s="27">
        <f>SUM(K75:K79)</f>
        <v>442</v>
      </c>
      <c r="L80" s="16">
        <f>AVERAGE(L75:L79)</f>
        <v>56.85965277073973</v>
      </c>
      <c r="M80" s="27">
        <f>SUM(M75:M79)</f>
        <v>19</v>
      </c>
      <c r="N80" s="16">
        <f>AVERAGE(N75:N79)</f>
        <v>2.5399925758621413</v>
      </c>
      <c r="O80" s="27">
        <f>SUM(O75:O79)</f>
        <v>34</v>
      </c>
      <c r="P80" s="16">
        <f>AVERAGE(P75:P79)</f>
        <v>3.844999268042746</v>
      </c>
      <c r="Q80" s="16">
        <f>AVERAGE(Q75:Q79)</f>
        <v>36.57353720353721</v>
      </c>
      <c r="R80" s="16">
        <f>AVERAGE(R75:R79)</f>
        <v>96.15500073195726</v>
      </c>
      <c r="S80" s="18">
        <f>SUM(S75:S79)</f>
        <v>10480</v>
      </c>
      <c r="T80" s="18">
        <f>SUM(T75:T79)</f>
        <v>232346</v>
      </c>
      <c r="U80" s="18">
        <f>SUM(U75:U79)</f>
        <v>34086</v>
      </c>
      <c r="V80" s="18">
        <f>SUM(V75:V79)</f>
        <v>2618</v>
      </c>
      <c r="W80" s="18">
        <f>SUM(W75:W79)</f>
        <v>31468</v>
      </c>
      <c r="X80" s="16">
        <f>AVERAGE(X75:X79)</f>
        <v>99.04302141655796</v>
      </c>
      <c r="Y80" s="16">
        <f>AVERAGE(Y75:Y79)</f>
        <v>2.9540091948309337</v>
      </c>
      <c r="Z80" s="27">
        <f>SUM(Z75:Z79)</f>
        <v>8</v>
      </c>
      <c r="AA80" s="27">
        <f>SUM(AA75:AA79)</f>
        <v>10</v>
      </c>
      <c r="AB80" s="27">
        <f>SUM(AB75:AB79)</f>
        <v>0</v>
      </c>
    </row>
    <row r="81" s="19" customFormat="1" ht="15">
      <c r="F81" s="19" t="s">
        <v>34</v>
      </c>
    </row>
    <row r="82" s="19" customFormat="1" ht="15"/>
    <row r="83" s="19" customFormat="1" ht="15"/>
  </sheetData>
  <sheetProtection/>
  <mergeCells count="107">
    <mergeCell ref="E63:P63"/>
    <mergeCell ref="U63:W63"/>
    <mergeCell ref="X63:X64"/>
    <mergeCell ref="Y63:Y64"/>
    <mergeCell ref="R63:R64"/>
    <mergeCell ref="T63:T64"/>
    <mergeCell ref="A43:AB43"/>
    <mergeCell ref="A44:AB44"/>
    <mergeCell ref="U46:W46"/>
    <mergeCell ref="AA46:AA47"/>
    <mergeCell ref="R46:R47"/>
    <mergeCell ref="A62:AB62"/>
    <mergeCell ref="E46:P46"/>
    <mergeCell ref="S46:S47"/>
    <mergeCell ref="Z46:Z47"/>
    <mergeCell ref="B46:B47"/>
    <mergeCell ref="A45:AB45"/>
    <mergeCell ref="A46:A47"/>
    <mergeCell ref="Q46:Q47"/>
    <mergeCell ref="D63:D64"/>
    <mergeCell ref="A60:AB60"/>
    <mergeCell ref="A61:AB61"/>
    <mergeCell ref="C63:C64"/>
    <mergeCell ref="A63:A64"/>
    <mergeCell ref="AA63:AA64"/>
    <mergeCell ref="D46:D47"/>
    <mergeCell ref="AB63:AB64"/>
    <mergeCell ref="Z63:Z64"/>
    <mergeCell ref="B63:B64"/>
    <mergeCell ref="AB46:AB47"/>
    <mergeCell ref="X46:X47"/>
    <mergeCell ref="Y46:Y47"/>
    <mergeCell ref="T46:T47"/>
    <mergeCell ref="C46:C47"/>
    <mergeCell ref="S63:S64"/>
    <mergeCell ref="Q63:Q64"/>
    <mergeCell ref="S20:S21"/>
    <mergeCell ref="S33:S34"/>
    <mergeCell ref="S73:S74"/>
    <mergeCell ref="AB20:AB21"/>
    <mergeCell ref="T20:T21"/>
    <mergeCell ref="U20:W20"/>
    <mergeCell ref="X20:X21"/>
    <mergeCell ref="Y20:Y21"/>
    <mergeCell ref="Z20:Z21"/>
    <mergeCell ref="AA20:AA21"/>
    <mergeCell ref="A17:AB17"/>
    <mergeCell ref="A18:AB18"/>
    <mergeCell ref="A19:AB19"/>
    <mergeCell ref="A20:A21"/>
    <mergeCell ref="B20:B21"/>
    <mergeCell ref="C20:C21"/>
    <mergeCell ref="D20:D21"/>
    <mergeCell ref="E20:P20"/>
    <mergeCell ref="Q20:Q21"/>
    <mergeCell ref="R20:R21"/>
    <mergeCell ref="A71:AB71"/>
    <mergeCell ref="A73:A74"/>
    <mergeCell ref="C73:C74"/>
    <mergeCell ref="E73:P73"/>
    <mergeCell ref="Q73:Q74"/>
    <mergeCell ref="R73:R74"/>
    <mergeCell ref="T73:T74"/>
    <mergeCell ref="B73:B74"/>
    <mergeCell ref="D73:D74"/>
    <mergeCell ref="AA73:AA74"/>
    <mergeCell ref="AB73:AB74"/>
    <mergeCell ref="U73:W73"/>
    <mergeCell ref="X73:X74"/>
    <mergeCell ref="Y73:Y74"/>
    <mergeCell ref="A72:AB72"/>
    <mergeCell ref="Z73:Z74"/>
    <mergeCell ref="A1:AB1"/>
    <mergeCell ref="A2:AB2"/>
    <mergeCell ref="C4:C5"/>
    <mergeCell ref="X4:X5"/>
    <mergeCell ref="Y4:Y5"/>
    <mergeCell ref="T4:T5"/>
    <mergeCell ref="Z4:Z5"/>
    <mergeCell ref="AA4:AA5"/>
    <mergeCell ref="B4:B5"/>
    <mergeCell ref="D4:D5"/>
    <mergeCell ref="A3:AB3"/>
    <mergeCell ref="AB4:AB5"/>
    <mergeCell ref="Q4:Q5"/>
    <mergeCell ref="U4:W4"/>
    <mergeCell ref="A4:A5"/>
    <mergeCell ref="E4:P4"/>
    <mergeCell ref="R4:R5"/>
    <mergeCell ref="S4:S5"/>
    <mergeCell ref="A30:AB30"/>
    <mergeCell ref="A31:AB31"/>
    <mergeCell ref="A32:AB32"/>
    <mergeCell ref="A33:A34"/>
    <mergeCell ref="B33:B34"/>
    <mergeCell ref="C33:C34"/>
    <mergeCell ref="D33:D34"/>
    <mergeCell ref="E33:P33"/>
    <mergeCell ref="Q33:Q34"/>
    <mergeCell ref="R33:R34"/>
    <mergeCell ref="AB33:AB34"/>
    <mergeCell ref="T33:T34"/>
    <mergeCell ref="U33:W33"/>
    <mergeCell ref="X33:X34"/>
    <mergeCell ref="Y33:Y34"/>
    <mergeCell ref="Z33:Z34"/>
    <mergeCell ref="AA33:AA34"/>
  </mergeCells>
  <printOptions horizontalCentered="1"/>
  <pageMargins left="0.1968503937007874" right="0.1968503937007874" top="0.2362204724409449" bottom="0.2362204724409449" header="0.2362204724409449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5"/>
  <sheetViews>
    <sheetView zoomScale="75" zoomScaleNormal="75" zoomScalePageLayoutView="0" workbookViewId="0" topLeftCell="A1">
      <selection activeCell="AA21" sqref="AA21"/>
    </sheetView>
  </sheetViews>
  <sheetFormatPr defaultColWidth="9.00390625" defaultRowHeight="12.75"/>
  <cols>
    <col min="1" max="1" width="16.375" style="0" customWidth="1"/>
    <col min="2" max="2" width="14.00390625" style="0" customWidth="1"/>
    <col min="3" max="4" width="7.875" style="0" customWidth="1"/>
    <col min="5" max="5" width="5.25390625" style="0" customWidth="1"/>
    <col min="6" max="6" width="7.375" style="0" customWidth="1"/>
    <col min="7" max="7" width="5.625" style="0" customWidth="1"/>
    <col min="8" max="8" width="7.875" style="0" customWidth="1"/>
    <col min="9" max="9" width="7.625" style="0" customWidth="1"/>
    <col min="11" max="11" width="8.375" style="0" customWidth="1"/>
    <col min="13" max="13" width="4.75390625" style="0" customWidth="1"/>
    <col min="14" max="14" width="9.875" style="0" bestFit="1" customWidth="1"/>
    <col min="15" max="15" width="5.25390625" style="0" customWidth="1"/>
    <col min="16" max="16" width="9.875" style="0" bestFit="1" customWidth="1"/>
    <col min="19" max="19" width="13.75390625" style="0" customWidth="1"/>
    <col min="20" max="20" width="13.875" style="0" bestFit="1" customWidth="1"/>
    <col min="22" max="22" width="8.625" style="0" customWidth="1"/>
    <col min="23" max="23" width="8.00390625" style="0" customWidth="1"/>
    <col min="24" max="24" width="9.875" style="0" bestFit="1" customWidth="1"/>
  </cols>
  <sheetData>
    <row r="1" spans="1:28" ht="15.7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</row>
    <row r="2" spans="1:28" s="19" customFormat="1" ht="15.75">
      <c r="A2" s="59" t="s">
        <v>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1:28" ht="12.75" customHeight="1">
      <c r="A3" s="85" t="s">
        <v>25</v>
      </c>
      <c r="B3" s="84" t="s">
        <v>33</v>
      </c>
      <c r="C3" s="84" t="s">
        <v>32</v>
      </c>
      <c r="D3" s="84" t="s">
        <v>31</v>
      </c>
      <c r="E3" s="80" t="s">
        <v>1</v>
      </c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78" t="s">
        <v>2</v>
      </c>
      <c r="R3" s="80" t="s">
        <v>3</v>
      </c>
      <c r="S3" s="81" t="s">
        <v>44</v>
      </c>
      <c r="T3" s="80" t="s">
        <v>4</v>
      </c>
      <c r="U3" s="80" t="s">
        <v>5</v>
      </c>
      <c r="V3" s="80"/>
      <c r="W3" s="80"/>
      <c r="X3" s="78" t="s">
        <v>6</v>
      </c>
      <c r="Y3" s="80" t="s">
        <v>7</v>
      </c>
      <c r="Z3" s="80" t="s">
        <v>8</v>
      </c>
      <c r="AA3" s="80" t="s">
        <v>9</v>
      </c>
      <c r="AB3" s="80" t="s">
        <v>10</v>
      </c>
    </row>
    <row r="4" spans="1:28" s="10" customFormat="1" ht="25.5">
      <c r="A4" s="86"/>
      <c r="B4" s="84"/>
      <c r="C4" s="84"/>
      <c r="D4" s="84"/>
      <c r="E4" s="1" t="s">
        <v>17</v>
      </c>
      <c r="F4" s="1" t="s">
        <v>15</v>
      </c>
      <c r="G4" s="1" t="s">
        <v>16</v>
      </c>
      <c r="H4" s="1" t="s">
        <v>15</v>
      </c>
      <c r="I4" s="1" t="s">
        <v>18</v>
      </c>
      <c r="J4" s="1" t="s">
        <v>15</v>
      </c>
      <c r="K4" s="1" t="s">
        <v>19</v>
      </c>
      <c r="L4" s="1" t="s">
        <v>15</v>
      </c>
      <c r="M4" s="1">
        <v>3</v>
      </c>
      <c r="N4" s="1" t="s">
        <v>15</v>
      </c>
      <c r="O4" s="1">
        <v>2</v>
      </c>
      <c r="P4" s="1" t="s">
        <v>15</v>
      </c>
      <c r="Q4" s="79"/>
      <c r="R4" s="80"/>
      <c r="S4" s="82"/>
      <c r="T4" s="80"/>
      <c r="U4" s="1" t="s">
        <v>11</v>
      </c>
      <c r="V4" s="1" t="s">
        <v>12</v>
      </c>
      <c r="W4" s="1" t="s">
        <v>13</v>
      </c>
      <c r="X4" s="79"/>
      <c r="Y4" s="80"/>
      <c r="Z4" s="80"/>
      <c r="AA4" s="80"/>
      <c r="AB4" s="80"/>
    </row>
    <row r="5" spans="1:28" s="13" customFormat="1" ht="15.75">
      <c r="A5" s="11" t="s">
        <v>28</v>
      </c>
      <c r="B5" s="17">
        <f>Кошелева!B78</f>
        <v>216</v>
      </c>
      <c r="C5" s="17">
        <f>Кошелева!C78</f>
        <v>214</v>
      </c>
      <c r="D5" s="17">
        <f>Кошелева!D78</f>
        <v>2</v>
      </c>
      <c r="E5" s="17">
        <f>Кошелева!E78</f>
        <v>14</v>
      </c>
      <c r="F5" s="16">
        <f>Кошелева!F78</f>
        <v>5.60979020979021</v>
      </c>
      <c r="G5" s="17">
        <f>Кошелева!G78</f>
        <v>71</v>
      </c>
      <c r="H5" s="17">
        <f>Кошелева!H78</f>
        <v>34.00844373018286</v>
      </c>
      <c r="I5" s="17">
        <f>Кошелева!I78</f>
        <v>3</v>
      </c>
      <c r="J5" s="16">
        <f>Кошелева!J78</f>
        <v>1.8347826086956522</v>
      </c>
      <c r="K5" s="17">
        <f>Кошелева!K78</f>
        <v>114</v>
      </c>
      <c r="L5" s="16">
        <f>Кошелева!L78</f>
        <v>52.63759139411313</v>
      </c>
      <c r="M5" s="17">
        <f>Кошелева!M78</f>
        <v>6</v>
      </c>
      <c r="N5" s="16">
        <f>Кошелева!N78</f>
        <v>3.3852813852813854</v>
      </c>
      <c r="O5" s="17">
        <f>Кошелева!O78</f>
        <v>6</v>
      </c>
      <c r="P5" s="16">
        <f>Кошелева!P78</f>
        <v>2.524110671936759</v>
      </c>
      <c r="Q5" s="16">
        <f>Кошелева!Q78</f>
        <v>41.45301654866872</v>
      </c>
      <c r="R5" s="16">
        <f>Кошелева!R78</f>
        <v>97.47588932806325</v>
      </c>
      <c r="S5" s="17">
        <f>Кошелева!S78</f>
        <v>3080</v>
      </c>
      <c r="T5" s="17">
        <f>Кошелева!T78</f>
        <v>66528</v>
      </c>
      <c r="U5" s="17">
        <f>Кошелева!U78</f>
        <v>11390</v>
      </c>
      <c r="V5" s="17">
        <f>Кошелева!V78</f>
        <v>647</v>
      </c>
      <c r="W5" s="17">
        <f>Кошелева!W78</f>
        <v>10743</v>
      </c>
      <c r="X5" s="16">
        <f>Кошелева!X78</f>
        <v>99.15850340136055</v>
      </c>
      <c r="Y5" s="16">
        <f>Кошелева!Y78</f>
        <v>2.591809523809524</v>
      </c>
      <c r="Z5" s="17">
        <f>Кошелева!Z78</f>
        <v>8</v>
      </c>
      <c r="AA5" s="17">
        <f>Кошелева!AA78</f>
        <v>5</v>
      </c>
      <c r="AB5" s="17">
        <f>Кошелева!AB78</f>
        <v>0</v>
      </c>
    </row>
    <row r="6" spans="1:28" s="14" customFormat="1" ht="15.75" customHeight="1">
      <c r="A6" s="11" t="s">
        <v>27</v>
      </c>
      <c r="B6" s="17">
        <f>Кошелева!B79</f>
        <v>86</v>
      </c>
      <c r="C6" s="17">
        <f>Кошелева!C79</f>
        <v>85</v>
      </c>
      <c r="D6" s="17">
        <f>Кошелева!D79</f>
        <v>1</v>
      </c>
      <c r="E6" s="17">
        <f>Кошелева!E79</f>
        <v>5</v>
      </c>
      <c r="F6" s="17">
        <f>Кошелева!F79</f>
        <v>5.208333333333333</v>
      </c>
      <c r="G6" s="17">
        <f>Кошелева!G79</f>
        <v>46</v>
      </c>
      <c r="H6" s="17">
        <f>Кошелева!H79</f>
        <v>51.48162525879917</v>
      </c>
      <c r="I6" s="17">
        <f>Кошелева!I79</f>
        <v>7</v>
      </c>
      <c r="J6" s="16">
        <f>Кошелева!J79</f>
        <v>10.313146997929605</v>
      </c>
      <c r="K6" s="17">
        <f>Кошелева!K79</f>
        <v>25</v>
      </c>
      <c r="L6" s="16">
        <f>Кошелева!L79</f>
        <v>30.16951345755694</v>
      </c>
      <c r="M6" s="17">
        <f>Кошелева!M79</f>
        <v>2</v>
      </c>
      <c r="N6" s="16">
        <f>Кошелева!N79</f>
        <v>2.827380952380952</v>
      </c>
      <c r="O6" s="17">
        <f>Кошелева!O79</f>
        <v>0</v>
      </c>
      <c r="P6" s="16">
        <f>Кошелева!P79</f>
        <v>0</v>
      </c>
      <c r="Q6" s="16">
        <f>Кошелева!Q79</f>
        <v>67.00310559006212</v>
      </c>
      <c r="R6" s="16">
        <f>Кошелева!R79</f>
        <v>100</v>
      </c>
      <c r="S6" s="17">
        <f>Кошелева!S79</f>
        <v>1232</v>
      </c>
      <c r="T6" s="17">
        <f>Кошелева!T79</f>
        <v>26488</v>
      </c>
      <c r="U6" s="17">
        <f>Кошелева!U79</f>
        <v>4559</v>
      </c>
      <c r="V6" s="17">
        <f>Кошелева!V79</f>
        <v>26</v>
      </c>
      <c r="W6" s="17">
        <f>Кошелева!W79</f>
        <v>4533</v>
      </c>
      <c r="X6" s="16">
        <f>Кошелева!X79</f>
        <v>99.90027829313543</v>
      </c>
      <c r="Y6" s="16">
        <f>Кошелева!Y79</f>
        <v>0.30714285714285716</v>
      </c>
      <c r="Z6" s="17">
        <f>Кошелева!Z79</f>
        <v>0</v>
      </c>
      <c r="AA6" s="17">
        <f>Кошелева!AA79</f>
        <v>3</v>
      </c>
      <c r="AB6" s="17">
        <f>Кошелева!AB79</f>
        <v>0</v>
      </c>
    </row>
    <row r="7" spans="1:28" s="13" customFormat="1" ht="15.75">
      <c r="A7" s="11" t="s">
        <v>22</v>
      </c>
      <c r="B7" s="18">
        <f>Андрусенко!B91</f>
        <v>163</v>
      </c>
      <c r="C7" s="18">
        <f>Андрусенко!C91</f>
        <v>163</v>
      </c>
      <c r="D7" s="18">
        <f>Андрусенко!D91</f>
        <v>0</v>
      </c>
      <c r="E7" s="18">
        <f>Андрусенко!E91</f>
        <v>5</v>
      </c>
      <c r="F7" s="16">
        <f>Андрусенко!F91</f>
        <v>2.9047619047619047</v>
      </c>
      <c r="G7" s="18">
        <f>Андрусенко!G91</f>
        <v>36</v>
      </c>
      <c r="H7" s="16">
        <f>Андрусенко!H91</f>
        <v>21.571428571428573</v>
      </c>
      <c r="I7" s="18">
        <f>Андрусенко!I91</f>
        <v>1</v>
      </c>
      <c r="J7" s="16">
        <f>Андрусенко!J91</f>
        <v>0.5952380952380951</v>
      </c>
      <c r="K7" s="18">
        <f>Андрусенко!K91</f>
        <v>114</v>
      </c>
      <c r="L7" s="16">
        <f>Андрусенко!L91</f>
        <v>68.26190476190476</v>
      </c>
      <c r="M7" s="18">
        <f>Андрусенко!M91</f>
        <v>3</v>
      </c>
      <c r="N7" s="16">
        <f>Андрусенко!N91</f>
        <v>2.857142857142857</v>
      </c>
      <c r="O7" s="18">
        <f>Андрусенко!O91</f>
        <v>4</v>
      </c>
      <c r="P7" s="16">
        <f>Андрусенко!P91</f>
        <v>3.8095238095238098</v>
      </c>
      <c r="Q7" s="16">
        <f>Андрусенко!Q91</f>
        <v>25.071428571428573</v>
      </c>
      <c r="R7" s="16">
        <f>Андрусенко!R91</f>
        <v>96.19047619047619</v>
      </c>
      <c r="S7" s="18">
        <f>Андрусенко!S91</f>
        <v>2156</v>
      </c>
      <c r="T7" s="18">
        <f>Андрусенко!T91</f>
        <v>50204</v>
      </c>
      <c r="U7" s="18">
        <f>Андрусенко!U91</f>
        <v>5656</v>
      </c>
      <c r="V7" s="18">
        <f>Андрусенко!V91</f>
        <v>514</v>
      </c>
      <c r="W7" s="18">
        <f>Андрусенко!W91</f>
        <v>5142</v>
      </c>
      <c r="X7" s="16">
        <f>Андрусенко!X91</f>
        <v>98.58789424860855</v>
      </c>
      <c r="Y7" s="16">
        <f>Андрусенко!Y91</f>
        <v>4.349285714285714</v>
      </c>
      <c r="Z7" s="18">
        <f>Андрусенко!Z91</f>
        <v>2</v>
      </c>
      <c r="AA7" s="18">
        <f>Андрусенко!AA91</f>
        <v>4</v>
      </c>
      <c r="AB7" s="18">
        <f>Андрусенко!AB91</f>
        <v>0</v>
      </c>
    </row>
    <row r="8" spans="1:28" s="12" customFormat="1" ht="15.75">
      <c r="A8" s="11" t="s">
        <v>26</v>
      </c>
      <c r="B8" s="17">
        <f>Кошелева!B75</f>
        <v>206</v>
      </c>
      <c r="C8" s="17">
        <f>Кошелева!C75</f>
        <v>201</v>
      </c>
      <c r="D8" s="17">
        <f>Кошелева!D75</f>
        <v>5</v>
      </c>
      <c r="E8" s="17">
        <f>Кошелева!E75</f>
        <v>2</v>
      </c>
      <c r="F8" s="17">
        <f>Кошелева!F75</f>
        <v>1.0341510341510343</v>
      </c>
      <c r="G8" s="17">
        <f>Кошелева!G75</f>
        <v>31</v>
      </c>
      <c r="H8" s="17">
        <f>Кошелева!H75</f>
        <v>16.70365142104272</v>
      </c>
      <c r="I8" s="17">
        <f>Кошелева!I75</f>
        <v>6</v>
      </c>
      <c r="J8" s="16">
        <f>Кошелева!J75</f>
        <v>3.1265031265031262</v>
      </c>
      <c r="K8" s="17">
        <f>Кошелева!K75</f>
        <v>143</v>
      </c>
      <c r="L8" s="16">
        <f>Кошелева!L75</f>
        <v>69.9583307192003</v>
      </c>
      <c r="M8" s="17">
        <f>Кошелева!M75</f>
        <v>5</v>
      </c>
      <c r="N8" s="16">
        <f>Кошелева!N75</f>
        <v>2.726478030825857</v>
      </c>
      <c r="O8" s="17">
        <f>Кошелева!O75</f>
        <v>14</v>
      </c>
      <c r="P8" s="16">
        <f>Кошелева!P75</f>
        <v>6.450885668276972</v>
      </c>
      <c r="Q8" s="16">
        <f>Кошелева!Q75</f>
        <v>20.864305581696886</v>
      </c>
      <c r="R8" s="16">
        <f>Кошелева!R75</f>
        <v>93.54911433172303</v>
      </c>
      <c r="S8" s="18">
        <f>Кошелева!S75</f>
        <v>2764</v>
      </c>
      <c r="T8" s="17">
        <f>Кошелева!T75</f>
        <v>63250</v>
      </c>
      <c r="U8" s="17">
        <f>Кошелева!U75</f>
        <v>7357</v>
      </c>
      <c r="V8" s="17">
        <f>Кошелева!V75</f>
        <v>1184</v>
      </c>
      <c r="W8" s="17">
        <f>Кошелева!W75</f>
        <v>6173</v>
      </c>
      <c r="X8" s="16">
        <f>Кошелева!X75</f>
        <v>98.25301342023198</v>
      </c>
      <c r="Y8" s="16">
        <f>Кошелева!Y75</f>
        <v>5.369470899470899</v>
      </c>
      <c r="Z8" s="17">
        <f>Кошелева!Z75</f>
        <v>0</v>
      </c>
      <c r="AA8" s="17">
        <f>Кошелева!AA75</f>
        <v>1</v>
      </c>
      <c r="AB8" s="17">
        <f>Кошелева!AB75</f>
        <v>0</v>
      </c>
    </row>
    <row r="9" spans="1:28" s="15" customFormat="1" ht="15.75">
      <c r="A9" s="11" t="s">
        <v>23</v>
      </c>
      <c r="B9" s="17">
        <f>Андрусенко!B87</f>
        <v>201</v>
      </c>
      <c r="C9" s="17">
        <f>Андрусенко!C87</f>
        <v>198</v>
      </c>
      <c r="D9" s="17">
        <f>Андрусенко!D87</f>
        <v>3</v>
      </c>
      <c r="E9" s="17">
        <f>Андрусенко!E87</f>
        <v>3</v>
      </c>
      <c r="F9" s="16">
        <f>Андрусенко!F87</f>
        <v>1.6666666666666667</v>
      </c>
      <c r="G9" s="17">
        <f>Андрусенко!G87</f>
        <v>25</v>
      </c>
      <c r="H9" s="17">
        <f>Андрусенко!H87</f>
        <v>12.619883040935672</v>
      </c>
      <c r="I9" s="17">
        <f>Андрусенко!I87</f>
        <v>8</v>
      </c>
      <c r="J9" s="16">
        <f>Андрусенко!J87</f>
        <v>4.502923976608187</v>
      </c>
      <c r="K9" s="17">
        <f>Андрусенко!K87</f>
        <v>149</v>
      </c>
      <c r="L9" s="16">
        <f>Андрусенко!L87</f>
        <v>74.79506737859141</v>
      </c>
      <c r="M9" s="17">
        <f>Андрусенко!M87</f>
        <v>2</v>
      </c>
      <c r="N9" s="16">
        <f>Андрусенко!N87</f>
        <v>0.927536231884058</v>
      </c>
      <c r="O9" s="17">
        <f>Андрусенко!O87</f>
        <v>11</v>
      </c>
      <c r="P9" s="16">
        <f>Андрусенко!P87</f>
        <v>5.487922705314009</v>
      </c>
      <c r="Q9" s="16">
        <f>Андрусенко!Q87</f>
        <v>18.789473684210527</v>
      </c>
      <c r="R9" s="16">
        <f>Андрусенко!R87</f>
        <v>94.51207729468598</v>
      </c>
      <c r="S9" s="18">
        <f>Андрусенко!S87</f>
        <v>2764</v>
      </c>
      <c r="T9" s="17">
        <f>Андрусенко!T87</f>
        <v>61750</v>
      </c>
      <c r="U9" s="17">
        <f>Андрусенко!U87</f>
        <v>7276</v>
      </c>
      <c r="V9" s="17">
        <f>Андрусенко!V87</f>
        <v>427</v>
      </c>
      <c r="W9" s="17">
        <f>Андрусенко!W87</f>
        <v>6849</v>
      </c>
      <c r="X9" s="16">
        <f>Андрусенко!X87</f>
        <v>99.27725999958409</v>
      </c>
      <c r="Y9" s="16">
        <f>Андрусенко!Y87</f>
        <v>2.2128095601322144</v>
      </c>
      <c r="Z9" s="17">
        <f>Андрусенко!Z87</f>
        <v>1</v>
      </c>
      <c r="AA9" s="17">
        <f>Андрусенко!AA87</f>
        <v>5</v>
      </c>
      <c r="AB9" s="17">
        <f>Андрусенко!AB87</f>
        <v>0</v>
      </c>
    </row>
    <row r="10" spans="1:28" s="15" customFormat="1" ht="15.75">
      <c r="A10" s="11" t="s">
        <v>24</v>
      </c>
      <c r="B10" s="18">
        <f>Андрусенко!B88</f>
        <v>329</v>
      </c>
      <c r="C10" s="18">
        <f>Андрусенко!C88</f>
        <v>319</v>
      </c>
      <c r="D10" s="18">
        <f>Андрусенко!D88</f>
        <v>10</v>
      </c>
      <c r="E10" s="18">
        <f>Андрусенко!E88</f>
        <v>12</v>
      </c>
      <c r="F10" s="16">
        <f>Андрусенко!F88</f>
        <v>3.817354214413038</v>
      </c>
      <c r="G10" s="18">
        <f>Андрусенко!G88</f>
        <v>97</v>
      </c>
      <c r="H10" s="16">
        <f>Андрусенко!H88</f>
        <v>29.837789661319075</v>
      </c>
      <c r="I10" s="18">
        <f>Андрусенко!I88</f>
        <v>16</v>
      </c>
      <c r="J10" s="16">
        <f>Андрусенко!J88</f>
        <v>5.297555385790679</v>
      </c>
      <c r="K10" s="18">
        <f>Андрусенко!K88</f>
        <v>182</v>
      </c>
      <c r="L10" s="16">
        <f>Андрусенко!L88</f>
        <v>57.19881588999236</v>
      </c>
      <c r="M10" s="18">
        <f>Андрусенко!M88</f>
        <v>2</v>
      </c>
      <c r="N10" s="16">
        <f>Андрусенко!N88</f>
        <v>0.6258503401360545</v>
      </c>
      <c r="O10" s="18">
        <f>Андрусенко!O88</f>
        <v>10</v>
      </c>
      <c r="P10" s="16">
        <f>Андрусенко!P88</f>
        <v>3.222634508348794</v>
      </c>
      <c r="Q10" s="16">
        <f>Андрусенко!Q88</f>
        <v>38.95269926152279</v>
      </c>
      <c r="R10" s="16">
        <f>Андрусенко!R88</f>
        <v>96.77736549165122</v>
      </c>
      <c r="S10" s="18">
        <f>Андрусенко!S88</f>
        <v>4312</v>
      </c>
      <c r="T10" s="18">
        <f>Андрусенко!T88</f>
        <v>101332</v>
      </c>
      <c r="U10" s="18">
        <f>Андрусенко!U88</f>
        <v>14808</v>
      </c>
      <c r="V10" s="18">
        <f>Андрусенко!V88</f>
        <v>675</v>
      </c>
      <c r="W10" s="18">
        <f>Андрусенко!W88</f>
        <v>14133</v>
      </c>
      <c r="X10" s="16">
        <f>Андрусенко!X88</f>
        <v>99.21941293456965</v>
      </c>
      <c r="Y10" s="16">
        <f>Андрусенко!Y88</f>
        <v>2.4042081615254793</v>
      </c>
      <c r="Z10" s="18">
        <f>Андрусенко!Z88</f>
        <v>6</v>
      </c>
      <c r="AA10" s="18">
        <f>Андрусенко!AA88</f>
        <v>9</v>
      </c>
      <c r="AB10" s="18">
        <f>Андрусенко!AB88</f>
        <v>0</v>
      </c>
    </row>
    <row r="11" spans="1:28" s="15" customFormat="1" ht="15.75">
      <c r="A11" s="39" t="s">
        <v>51</v>
      </c>
      <c r="B11" s="18">
        <f>Андрусенко!B89</f>
        <v>212</v>
      </c>
      <c r="C11" s="18">
        <f>Андрусенко!C89</f>
        <v>208</v>
      </c>
      <c r="D11" s="18">
        <f>Андрусенко!D89</f>
        <v>4</v>
      </c>
      <c r="E11" s="18">
        <f>Андрусенко!E89</f>
        <v>2</v>
      </c>
      <c r="F11" s="16">
        <f>Андрусенко!F89</f>
        <v>1.038647342995169</v>
      </c>
      <c r="G11" s="18">
        <f>Андрусенко!G89</f>
        <v>33</v>
      </c>
      <c r="H11" s="16">
        <f>Андрусенко!H89</f>
        <v>16.312514377731773</v>
      </c>
      <c r="I11" s="18">
        <f>Андрусенко!I89</f>
        <v>2</v>
      </c>
      <c r="J11" s="16">
        <f>Андрусенко!J89</f>
        <v>0.966183574879227</v>
      </c>
      <c r="K11" s="18">
        <f>Андрусенко!K89</f>
        <v>159</v>
      </c>
      <c r="L11" s="16">
        <f>Андрусенко!L89</f>
        <v>75.78203358638142</v>
      </c>
      <c r="M11" s="18">
        <f>Андрусенко!M89</f>
        <v>0</v>
      </c>
      <c r="N11" s="16">
        <f>Андрусенко!N89</f>
        <v>0</v>
      </c>
      <c r="O11" s="18">
        <f>Андрусенко!O89</f>
        <v>12</v>
      </c>
      <c r="P11" s="16">
        <f>Андрусенко!P89</f>
        <v>5.900621118012422</v>
      </c>
      <c r="Q11" s="16">
        <f>Андрусенко!Q89</f>
        <v>18.317345295606167</v>
      </c>
      <c r="R11" s="16">
        <f>Андрусенко!R89</f>
        <v>94.09937888198758</v>
      </c>
      <c r="S11" s="18">
        <f>Андрусенко!S89</f>
        <v>2780</v>
      </c>
      <c r="T11" s="18">
        <f>Андрусенко!T89</f>
        <v>65472</v>
      </c>
      <c r="U11" s="18">
        <f>Андрусенко!U89</f>
        <v>8394</v>
      </c>
      <c r="V11" s="18">
        <f>Андрусенко!V89</f>
        <v>600</v>
      </c>
      <c r="W11" s="18">
        <f>Андрусенко!W89</f>
        <v>7794</v>
      </c>
      <c r="X11" s="16">
        <f>Андрусенко!X89</f>
        <v>99.06525843702346</v>
      </c>
      <c r="Y11" s="16">
        <f>Андрусенко!Y89</f>
        <v>2.8908155049459396</v>
      </c>
      <c r="Z11" s="18">
        <f>Андрусенко!Z89</f>
        <v>4</v>
      </c>
      <c r="AA11" s="18">
        <f>Андрусенко!AA89</f>
        <v>4</v>
      </c>
      <c r="AB11" s="18">
        <f>Андрусенко!AB89</f>
        <v>0</v>
      </c>
    </row>
    <row r="12" spans="1:28" s="13" customFormat="1" ht="15.75">
      <c r="A12" s="11" t="s">
        <v>21</v>
      </c>
      <c r="B12" s="18">
        <f>Андрусенко!B90</f>
        <v>39</v>
      </c>
      <c r="C12" s="18">
        <f>Андрусенко!C90</f>
        <v>33</v>
      </c>
      <c r="D12" s="18">
        <f>Андрусенко!D90</f>
        <v>6</v>
      </c>
      <c r="E12" s="18">
        <f>Андрусенко!E90</f>
        <v>0</v>
      </c>
      <c r="F12" s="16">
        <f>Андрусенко!F90</f>
        <v>0</v>
      </c>
      <c r="G12" s="18">
        <f>Андрусенко!G90</f>
        <v>13</v>
      </c>
      <c r="H12" s="16">
        <f>Андрусенко!H90</f>
        <v>36.090225563909776</v>
      </c>
      <c r="I12" s="18">
        <f>Андрусенко!I90</f>
        <v>5</v>
      </c>
      <c r="J12" s="16">
        <f>Андрусенко!J90</f>
        <v>14.097744360902254</v>
      </c>
      <c r="K12" s="18">
        <f>Андрусенко!K90</f>
        <v>15</v>
      </c>
      <c r="L12" s="16">
        <f>Андрусенко!L90</f>
        <v>49.81203007518797</v>
      </c>
      <c r="M12" s="18">
        <f>Андрусенко!M90</f>
        <v>0</v>
      </c>
      <c r="N12" s="16">
        <f>Андрусенко!N90</f>
        <v>0</v>
      </c>
      <c r="O12" s="18">
        <f>Андрусенко!O90</f>
        <v>0</v>
      </c>
      <c r="P12" s="16">
        <f>Андрусенко!P90</f>
        <v>0</v>
      </c>
      <c r="Q12" s="16">
        <f>Андрусенко!Q90</f>
        <v>50.18796992481203</v>
      </c>
      <c r="R12" s="16">
        <f>Андрусенко!R90</f>
        <v>100</v>
      </c>
      <c r="S12" s="18">
        <f>Андрусенко!S90</f>
        <v>620</v>
      </c>
      <c r="T12" s="18">
        <f>Андрусенко!T90</f>
        <v>12112</v>
      </c>
      <c r="U12" s="18">
        <f>Андрусенко!U90</f>
        <v>2369</v>
      </c>
      <c r="V12" s="18">
        <f>Андрусенко!V90</f>
        <v>632</v>
      </c>
      <c r="W12" s="18">
        <f>Андрусенко!W90</f>
        <v>1737</v>
      </c>
      <c r="X12" s="16">
        <f>Андрусенко!X90</f>
        <v>92.67161410018554</v>
      </c>
      <c r="Y12" s="16">
        <f>Андрусенко!Y90</f>
        <v>22.571428571428573</v>
      </c>
      <c r="Z12" s="18">
        <f>Андрусенко!Z90</f>
        <v>0</v>
      </c>
      <c r="AA12" s="18">
        <f>Андрусенко!AA90</f>
        <v>1</v>
      </c>
      <c r="AB12" s="18">
        <f>Андрусенко!AB90</f>
        <v>0</v>
      </c>
    </row>
    <row r="13" spans="1:28" s="13" customFormat="1" ht="15.75">
      <c r="A13" s="11" t="s">
        <v>41</v>
      </c>
      <c r="B13" s="18">
        <f>Кошелева!B41</f>
        <v>139</v>
      </c>
      <c r="C13" s="18">
        <f>Кошелева!C41</f>
        <v>139</v>
      </c>
      <c r="D13" s="18">
        <f>Кошелева!D41</f>
        <v>0</v>
      </c>
      <c r="E13" s="18">
        <f>Кошелева!E41</f>
        <v>2</v>
      </c>
      <c r="F13" s="16">
        <f>Кошелева!F41</f>
        <v>1.5873015873015872</v>
      </c>
      <c r="G13" s="18">
        <f>Кошелева!G41</f>
        <v>28</v>
      </c>
      <c r="H13" s="16">
        <f>Кошелева!H41</f>
        <v>20.7478354978355</v>
      </c>
      <c r="I13" s="18">
        <f>Кошелева!I41</f>
        <v>2</v>
      </c>
      <c r="J13" s="16">
        <f>Кошелева!J41</f>
        <v>1.5151515151515154</v>
      </c>
      <c r="K13" s="18">
        <f>Кошелева!K41</f>
        <v>93</v>
      </c>
      <c r="L13" s="16">
        <f>Кошелева!L41</f>
        <v>66.30555555555554</v>
      </c>
      <c r="M13" s="18">
        <f>Кошелева!M41</f>
        <v>5</v>
      </c>
      <c r="N13" s="16">
        <f>Кошелева!N41</f>
        <v>3.7608225108225106</v>
      </c>
      <c r="O13" s="18">
        <f>Кошелева!O41</f>
        <v>9</v>
      </c>
      <c r="P13" s="16">
        <f>Кошелева!P41</f>
        <v>6.083333333333333</v>
      </c>
      <c r="Q13" s="16">
        <f>Кошелева!Q41</f>
        <v>23.850288600288604</v>
      </c>
      <c r="R13" s="16">
        <f>Кошелева!R41</f>
        <v>93.91666666666667</v>
      </c>
      <c r="S13" s="18">
        <f>Кошелева!S76</f>
        <v>1856</v>
      </c>
      <c r="T13" s="18">
        <f>Кошелева!T41</f>
        <v>42984</v>
      </c>
      <c r="U13" s="18">
        <f>Кошелева!U41</f>
        <v>7242</v>
      </c>
      <c r="V13" s="18">
        <f>Кошелева!V41</f>
        <v>456</v>
      </c>
      <c r="W13" s="18">
        <f>Кошелева!W41</f>
        <v>6786</v>
      </c>
      <c r="X13" s="16">
        <f>Кошелева!X41</f>
        <v>98.91574986461349</v>
      </c>
      <c r="Y13" s="16">
        <f>Кошелева!Y41</f>
        <v>3.3636976911976912</v>
      </c>
      <c r="Z13" s="18">
        <f>Кошелева!Z41</f>
        <v>0</v>
      </c>
      <c r="AA13" s="18">
        <f>Кошелева!AA41</f>
        <v>0</v>
      </c>
      <c r="AB13" s="18">
        <f>Кошелева!AB41</f>
        <v>0</v>
      </c>
    </row>
    <row r="14" spans="1:28" s="13" customFormat="1" ht="15.75">
      <c r="A14" s="11" t="s">
        <v>29</v>
      </c>
      <c r="B14" s="17">
        <f>Кошелева!B77</f>
        <v>107</v>
      </c>
      <c r="C14" s="17">
        <f>Кошелева!C77</f>
        <v>103</v>
      </c>
      <c r="D14" s="17">
        <f>Кошелева!D77</f>
        <v>4</v>
      </c>
      <c r="E14" s="17">
        <f>Кошелева!E77</f>
        <v>3</v>
      </c>
      <c r="F14" s="16">
        <f>Кошелева!F77</f>
        <v>2.7272727272727275</v>
      </c>
      <c r="G14" s="17">
        <f>Кошелева!G77</f>
        <v>20</v>
      </c>
      <c r="H14" s="17">
        <f>Кошелева!H77</f>
        <v>19.696969696969695</v>
      </c>
      <c r="I14" s="17">
        <f>Кошелева!I77</f>
        <v>7</v>
      </c>
      <c r="J14" s="16">
        <f>Кошелева!J77</f>
        <v>7.272727272727272</v>
      </c>
      <c r="K14" s="17">
        <f>Кошелева!K77</f>
        <v>67</v>
      </c>
      <c r="L14" s="16">
        <f>Кошелева!L77</f>
        <v>65.22727272727272</v>
      </c>
      <c r="M14" s="17">
        <f>Кошелева!M77</f>
        <v>1</v>
      </c>
      <c r="N14" s="16">
        <f>Кошелева!N77</f>
        <v>0</v>
      </c>
      <c r="O14" s="17">
        <f>Кошелева!O77</f>
        <v>5</v>
      </c>
      <c r="P14" s="16">
        <f>Кошелева!P77</f>
        <v>4.166666666666667</v>
      </c>
      <c r="Q14" s="16">
        <f>Кошелева!Q77</f>
        <v>29.696969696969695</v>
      </c>
      <c r="R14" s="16">
        <f>Кошелева!R77</f>
        <v>95.83333333333333</v>
      </c>
      <c r="S14" s="17">
        <f>Кошелева!S77</f>
        <v>1548</v>
      </c>
      <c r="T14" s="17">
        <f>Кошелева!T77</f>
        <v>33096</v>
      </c>
      <c r="U14" s="17">
        <f>Кошелева!U77</f>
        <v>3538</v>
      </c>
      <c r="V14" s="17">
        <f>Кошелева!V77</f>
        <v>305</v>
      </c>
      <c r="W14" s="17">
        <f>Кошелева!W77</f>
        <v>3233</v>
      </c>
      <c r="X14" s="17">
        <f>Кошелева!X77</f>
        <v>98.98756210344838</v>
      </c>
      <c r="Y14" s="16">
        <f>Кошелева!Y77</f>
        <v>3.137925002533698</v>
      </c>
      <c r="Z14" s="17">
        <f>Кошелева!Z77</f>
        <v>0</v>
      </c>
      <c r="AA14" s="17">
        <f>Кошелева!AA77</f>
        <v>1</v>
      </c>
      <c r="AB14" s="17">
        <f>Кошелева!AB77</f>
        <v>0</v>
      </c>
    </row>
    <row r="15" spans="1:28" s="9" customFormat="1" ht="15.75">
      <c r="A15" s="8" t="s">
        <v>14</v>
      </c>
      <c r="B15" s="8">
        <f>SUM(B5:B14)</f>
        <v>1698</v>
      </c>
      <c r="C15" s="8">
        <f>SUM(C5:C14)</f>
        <v>1663</v>
      </c>
      <c r="D15" s="8">
        <f>SUM(D5:D14)</f>
        <v>35</v>
      </c>
      <c r="E15" s="8">
        <f>SUM(E5:E14)</f>
        <v>48</v>
      </c>
      <c r="F15" s="20">
        <f>AVERAGE(F5:F14)</f>
        <v>2.5594279020685673</v>
      </c>
      <c r="G15" s="8">
        <f aca="true" t="shared" si="0" ref="G15:AB15">SUM(G5:G14)</f>
        <v>400</v>
      </c>
      <c r="H15" s="8">
        <f>AVERAGE(H5:H14)</f>
        <v>25.907036682015484</v>
      </c>
      <c r="I15" s="8">
        <f t="shared" si="0"/>
        <v>57</v>
      </c>
      <c r="J15" s="20">
        <f>AVERAGE(J5:J14)</f>
        <v>4.952195691442562</v>
      </c>
      <c r="K15" s="8">
        <f t="shared" si="0"/>
        <v>1061</v>
      </c>
      <c r="L15" s="20">
        <f>AVERAGE(L5:L14)</f>
        <v>61.01481155457566</v>
      </c>
      <c r="M15" s="8">
        <f t="shared" si="0"/>
        <v>26</v>
      </c>
      <c r="N15" s="20">
        <f>AVERAGE(N5:N14)</f>
        <v>1.7110492308473675</v>
      </c>
      <c r="O15" s="8">
        <f t="shared" si="0"/>
        <v>71</v>
      </c>
      <c r="P15" s="20">
        <f>AVERAGE(P5:P14)</f>
        <v>3.7645698481412766</v>
      </c>
      <c r="Q15" s="20">
        <f>AVERAGE(Q5:Q14)</f>
        <v>33.41866027552661</v>
      </c>
      <c r="R15" s="20">
        <f>AVERAGE(R5:R14)</f>
        <v>96.23543015185874</v>
      </c>
      <c r="S15" s="8">
        <f t="shared" si="0"/>
        <v>23112</v>
      </c>
      <c r="T15" s="8">
        <f t="shared" si="0"/>
        <v>523216</v>
      </c>
      <c r="U15" s="8">
        <f t="shared" si="0"/>
        <v>72589</v>
      </c>
      <c r="V15" s="8">
        <f t="shared" si="0"/>
        <v>5466</v>
      </c>
      <c r="W15" s="8">
        <f t="shared" si="0"/>
        <v>67123</v>
      </c>
      <c r="X15" s="20">
        <f>AVERAGE(X5:X14)</f>
        <v>98.4036546802761</v>
      </c>
      <c r="Y15" s="20">
        <f>AVERAGE(Y5:Y14)</f>
        <v>4.919859348647259</v>
      </c>
      <c r="Z15" s="8">
        <f t="shared" si="0"/>
        <v>21</v>
      </c>
      <c r="AA15" s="8">
        <f t="shared" si="0"/>
        <v>33</v>
      </c>
      <c r="AB15" s="8">
        <f t="shared" si="0"/>
        <v>0</v>
      </c>
    </row>
  </sheetData>
  <sheetProtection/>
  <mergeCells count="17">
    <mergeCell ref="A1:AB1"/>
    <mergeCell ref="C3:C4"/>
    <mergeCell ref="E3:P3"/>
    <mergeCell ref="T3:T4"/>
    <mergeCell ref="Z3:Z4"/>
    <mergeCell ref="A3:A4"/>
    <mergeCell ref="B3:B4"/>
    <mergeCell ref="D3:D4"/>
    <mergeCell ref="R3:R4"/>
    <mergeCell ref="Q3:Q4"/>
    <mergeCell ref="X3:X4"/>
    <mergeCell ref="A2:AB2"/>
    <mergeCell ref="Y3:Y4"/>
    <mergeCell ref="AA3:AA4"/>
    <mergeCell ref="U3:W3"/>
    <mergeCell ref="AB3:AB4"/>
    <mergeCell ref="S3:S4"/>
  </mergeCells>
  <printOptions horizontalCentered="1"/>
  <pageMargins left="0.1968503937007874" right="0.1968503937007874" top="0.5511811023622047" bottom="0.7480314960629921" header="0.31496062992125984" footer="0.31496062992125984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3" sqref="L3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Сткдент</dc:creator>
  <cp:keywords/>
  <dc:description/>
  <cp:lastModifiedBy>Пользователь</cp:lastModifiedBy>
  <cp:lastPrinted>2022-11-08T08:28:47Z</cp:lastPrinted>
  <dcterms:created xsi:type="dcterms:W3CDTF">2004-10-11T05:28:22Z</dcterms:created>
  <dcterms:modified xsi:type="dcterms:W3CDTF">2022-11-08T08:29:06Z</dcterms:modified>
  <cp:category/>
  <cp:version/>
  <cp:contentType/>
  <cp:contentStatus/>
</cp:coreProperties>
</file>